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mkndcorpacct\Standalone\June Qtr\June14\Stock Exchange\Final\"/>
    </mc:Choice>
  </mc:AlternateContent>
  <bookViews>
    <workbookView xWindow="255" yWindow="-30" windowWidth="7005" windowHeight="2955" firstSheet="1" activeTab="1"/>
  </bookViews>
  <sheets>
    <sheet name="Q-3 VS Q-2" sheetId="4" state="hidden" r:id="rId1"/>
    <sheet name="M&amp;M+MVML Page1" sheetId="11" r:id="rId2"/>
    <sheet name="M&amp;M+MVML Page2" sheetId="13" r:id="rId3"/>
    <sheet name="M&amp;M+MVML Page3" sheetId="14" state="hidden" r:id="rId4"/>
  </sheets>
  <externalReferences>
    <externalReference r:id="rId5"/>
    <externalReference r:id="rId6"/>
    <externalReference r:id="rId7"/>
  </externalReferences>
  <definedNames>
    <definedName name="\D">#REF!</definedName>
    <definedName name="AS2DocOpenMode" hidden="1">"AS2DocumentEdit"</definedName>
    <definedName name="b">'[1]SCH-III (LOANS)'!$A$4:$F$30</definedName>
    <definedName name="CF" hidden="1">{"Groupings",#N/A,TRUE,"GROUP_99 ";"Groupings-Comparitive",#N/A,TRUE,"GROUP_99 "}</definedName>
    <definedName name="CL">#REF!</definedName>
    <definedName name="_xlnm.Database">#REF!</definedName>
    <definedName name="Importsoct">[2]Knd!$G$12</definedName>
    <definedName name="MAHINDRA___MAHINDRA_LTD" localSheetId="3">#REF!</definedName>
    <definedName name="Page2">#REF!</definedName>
    <definedName name="PANDL" localSheetId="3">#REF!</definedName>
    <definedName name="_xlnm.Print_Area" localSheetId="1">'M&amp;M+MVML Page1'!$A$1:$I$31</definedName>
    <definedName name="_xlnm.Print_Area" localSheetId="2">'M&amp;M+MVML Page2'!$A$1:$G$41</definedName>
    <definedName name="_xlnm.Print_Area" localSheetId="3">'M&amp;M+MVML Page3'!$A$1:$I$63</definedName>
    <definedName name="_xlnm.Print_Area" localSheetId="0">'Q-3 VS Q-2'!$A$1:$J$39</definedName>
    <definedName name="_xlnm.Print_Area">#REF!</definedName>
    <definedName name="_xlnm.Print_Titles" localSheetId="1">'M&amp;M+MVML Page1'!$1:$1</definedName>
    <definedName name="_xlnm.Print_Titles" localSheetId="2">'M&amp;M+MVML Page2'!$1:$1</definedName>
    <definedName name="_xlnm.Print_Titles" localSheetId="0">'Q-3 VS Q-2'!$1:$2</definedName>
    <definedName name="_xlnm.Print_Titles">#REF!</definedName>
    <definedName name="PRN" localSheetId="3">#REF!</definedName>
    <definedName name="stex1" localSheetId="3">#REF!</definedName>
    <definedName name="stex2" localSheetId="3">#REF!</definedName>
    <definedName name="TextRefCopyRangeCount" hidden="1">8</definedName>
    <definedName name="wrn.Accounts." hidden="1">{#N/A,#N/A,TRUE,"SCH99";#N/A,#N/A,TRUE,"BS99";"Groupings",#N/A,TRUE,"GROUP_99 ";"Groupings-Comparitive",#N/A,TRUE,"GROUP_99 ";#N/A,#N/A,TRUE,"SCH98_E";#N/A,#N/A,TRUE,"ASSET_99 "}</definedName>
    <definedName name="wrn.Groupings." hidden="1">{"Groupings",#N/A,TRUE,"GROUP_99 ";"Groupings-Comparitive",#N/A,TRUE,"GROUP_99 "}</definedName>
    <definedName name="XRefColumnsCount" hidden="1">3</definedName>
    <definedName name="XRefCopyRangeCount" hidden="1">25</definedName>
    <definedName name="XRefPaste143" hidden="1">[3]BS!#REF!</definedName>
    <definedName name="XRefPaste144" hidden="1">[3]BS!#REF!</definedName>
    <definedName name="XRefPaste43" hidden="1">[3]BS!#REF!</definedName>
    <definedName name="XRefPaste44" hidden="1">[3]BS!#REF!</definedName>
    <definedName name="XRefPaste45" hidden="1">[3]BS!#REF!</definedName>
    <definedName name="XRefPaste46" hidden="1">[3]BS!#REF!</definedName>
    <definedName name="XRefPaste47" hidden="1">[3]BS!#REF!</definedName>
    <definedName name="XRefPaste75" hidden="1">[3]BS!#REF!</definedName>
    <definedName name="XRefPaste76" hidden="1">[3]BS!#REF!</definedName>
    <definedName name="XRefPaste77" hidden="1">[3]BS!#REF!</definedName>
    <definedName name="XRefPaste78" hidden="1">[3]BS!#REF!</definedName>
    <definedName name="XRefPaste98" hidden="1">[3]BS!#REF!</definedName>
    <definedName name="XRefPaste99" hidden="1">[3]BS!#REF!</definedName>
    <definedName name="XRefPasteRangeCount" hidden="1">8</definedName>
    <definedName name="Z_11BB4AEE_42D2_4565_9782_2632D1609B37_.wvu.Cols" localSheetId="3" hidden="1">'M&amp;M+MVML Page3'!#REF!</definedName>
    <definedName name="Z_11BB4AEE_42D2_4565_9782_2632D1609B37_.wvu.Rows" localSheetId="3" hidden="1">'M&amp;M+MVML Page3'!$A$1:$IM$58</definedName>
    <definedName name="Z_5C5EE1AF_A793_4A1E_B5FF_801BB64E0FDE_.wvu.Cols" localSheetId="3" hidden="1">'M&amp;M+MVML Page3'!#REF!</definedName>
    <definedName name="Z_5C5EE1AF_A793_4A1E_B5FF_801BB64E0FDE_.wvu.PrintArea" localSheetId="3" hidden="1">'M&amp;M+MVML Page3'!$B$1:$I$58</definedName>
    <definedName name="Z_5C5EE1AF_A793_4A1E_B5FF_801BB64E0FDE_.wvu.Rows" localSheetId="3" hidden="1">'M&amp;M+MVML Page3'!#REF!</definedName>
    <definedName name="Z_756BB48D_AE89_4930_9142_1D403DD70442_.wvu.PrintArea" localSheetId="1" hidden="1" xml:space="preserve">    'M&amp;M+MVML Page1'!$A$1:$H$25</definedName>
    <definedName name="Z_756BB48D_AE89_4930_9142_1D403DD70442_.wvu.PrintArea" localSheetId="2" hidden="1" xml:space="preserve">    'M&amp;M+MVML Page2'!$A$1:$F$2</definedName>
    <definedName name="Z_756BB48D_AE89_4930_9142_1D403DD70442_.wvu.PrintArea" localSheetId="0" hidden="1" xml:space="preserve">    'Q-3 VS Q-2'!$A$1:$J$39</definedName>
    <definedName name="Z_756BB48D_AE89_4930_9142_1D403DD70442_.wvu.PrintTitles" localSheetId="1" hidden="1">'M&amp;M+MVML Page1'!$1:$1</definedName>
    <definedName name="Z_756BB48D_AE89_4930_9142_1D403DD70442_.wvu.PrintTitles" localSheetId="2" hidden="1">'M&amp;M+MVML Page2'!$1:$1</definedName>
    <definedName name="Z_756BB48D_AE89_4930_9142_1D403DD70442_.wvu.PrintTitles" localSheetId="0" hidden="1">'Q-3 VS Q-2'!$1:$2</definedName>
    <definedName name="Z_756BB48D_AE89_4930_9142_1D403DD70442_.wvu.Rows" localSheetId="1" hidden="1">'M&amp;M+MVML Page1'!#REF!</definedName>
    <definedName name="Z_756BB48D_AE89_4930_9142_1D403DD70442_.wvu.Rows" localSheetId="2" hidden="1">'M&amp;M+MVML Page2'!#REF!</definedName>
    <definedName name="Z_756BB48D_AE89_4930_9142_1D403DD70442_.wvu.Rows" localSheetId="0" hidden="1">'Q-3 VS Q-2'!#REF!</definedName>
    <definedName name="Z_7B50A42B_F637_4E65_902E_B039D4BEFBC4_.wvu.Cols" localSheetId="3" hidden="1">'M&amp;M+MVML Page3'!#REF!</definedName>
    <definedName name="Z_7B50A42B_F637_4E65_902E_B039D4BEFBC4_.wvu.Rows" localSheetId="3" hidden="1">'M&amp;M+MVML Page3'!#REF!</definedName>
    <definedName name="Z_E60913BD_5150_41D2_BEDE_59E99FBEF9B3_.wvu.PrintArea" localSheetId="1" hidden="1">'M&amp;M+MVML Page1'!$A$1:$H$25</definedName>
    <definedName name="Z_E60913BD_5150_41D2_BEDE_59E99FBEF9B3_.wvu.PrintArea" localSheetId="2" hidden="1">'M&amp;M+MVML Page2'!$A$1:$F$2</definedName>
    <definedName name="Z_E60913BD_5150_41D2_BEDE_59E99FBEF9B3_.wvu.PrintArea" localSheetId="0" hidden="1">'Q-3 VS Q-2'!$A$1:$J$39</definedName>
    <definedName name="Z_E60913BD_5150_41D2_BEDE_59E99FBEF9B3_.wvu.PrintTitles" localSheetId="1" hidden="1">'M&amp;M+MVML Page1'!$1:$1</definedName>
    <definedName name="Z_E60913BD_5150_41D2_BEDE_59E99FBEF9B3_.wvu.PrintTitles" localSheetId="2" hidden="1">'M&amp;M+MVML Page2'!$1:$1</definedName>
    <definedName name="Z_E60913BD_5150_41D2_BEDE_59E99FBEF9B3_.wvu.PrintTitles" localSheetId="0" hidden="1">'Q-3 VS Q-2'!$1:$2</definedName>
    <definedName name="Z_E60913BD_5150_41D2_BEDE_59E99FBEF9B3_.wvu.Rows" localSheetId="1" hidden="1">'M&amp;M+MVML Page1'!$1:$25</definedName>
    <definedName name="Z_E60913BD_5150_41D2_BEDE_59E99FBEF9B3_.wvu.Rows" localSheetId="2" hidden="1">'M&amp;M+MVML Page2'!$1:$2</definedName>
    <definedName name="Z_E60913BD_5150_41D2_BEDE_59E99FBEF9B3_.wvu.Rows" localSheetId="0" hidden="1">'Q-3 VS Q-2'!$1:$39</definedName>
  </definedNames>
  <calcPr calcId="152511"/>
  <customWorkbookViews>
    <customWorkbookView name="St PG2" guid="{E60913BD-5150-41D2-BEDE-59E99FBEF9B3}" maximized="1" windowWidth="796" windowHeight="372" activeSheetId="1"/>
    <customWorkbookView name="St PG1" guid="{756BB48D-AE89-4930-9142-1D403DD70442}" maximized="1" windowWidth="796" windowHeight="372" activeSheetId="1"/>
  </customWorkbookViews>
</workbook>
</file>

<file path=xl/calcChain.xml><?xml version="1.0" encoding="utf-8"?>
<calcChain xmlns="http://schemas.openxmlformats.org/spreadsheetml/2006/main">
  <c r="C10" i="11" l="1"/>
  <c r="G17" i="11" l="1"/>
  <c r="C23" i="13" l="1"/>
  <c r="I31" i="14" l="1"/>
  <c r="I23" i="14"/>
  <c r="I24" i="14"/>
  <c r="I40" i="14"/>
  <c r="I39" i="14" l="1"/>
  <c r="I14" i="14" l="1"/>
  <c r="I54" i="14" l="1"/>
  <c r="I44" i="14"/>
  <c r="I32" i="14"/>
  <c r="I25" i="14"/>
  <c r="I15" i="14"/>
  <c r="I27" i="4" l="1"/>
  <c r="I10" i="4"/>
  <c r="F11" i="4"/>
  <c r="F13" i="4" s="1"/>
  <c r="G11" i="4" s="1"/>
  <c r="F25" i="4"/>
  <c r="I31" i="4"/>
  <c r="I20" i="4"/>
  <c r="I16" i="4"/>
  <c r="I35" i="14"/>
  <c r="I56" i="14"/>
  <c r="I29" i="4"/>
  <c r="I18" i="4"/>
  <c r="I12" i="4"/>
  <c r="C25" i="4"/>
  <c r="C11" i="4"/>
  <c r="I33" i="4"/>
  <c r="I19" i="4"/>
  <c r="I9" i="4"/>
  <c r="G20" i="4" l="1"/>
  <c r="I25" i="4"/>
  <c r="G12" i="4"/>
  <c r="I11" i="4"/>
  <c r="C13" i="4"/>
  <c r="D25" i="4" s="1"/>
  <c r="G25" i="4"/>
  <c r="G18" i="4"/>
  <c r="G19" i="4"/>
  <c r="G33" i="4"/>
  <c r="G10" i="4"/>
  <c r="G27" i="4"/>
  <c r="F26" i="4"/>
  <c r="G29" i="4"/>
  <c r="G36" i="4"/>
  <c r="G9" i="4"/>
  <c r="G31" i="4"/>
  <c r="G13" i="4"/>
  <c r="G16" i="4"/>
  <c r="D12" i="4" l="1"/>
  <c r="D18" i="4"/>
  <c r="D36" i="4"/>
  <c r="D19" i="4"/>
  <c r="C26" i="4"/>
  <c r="I26" i="4" s="1"/>
  <c r="D13" i="4"/>
  <c r="D10" i="4"/>
  <c r="D27" i="4"/>
  <c r="D29" i="4"/>
  <c r="D31" i="4"/>
  <c r="D20" i="4"/>
  <c r="D33" i="4"/>
  <c r="D16" i="4"/>
  <c r="D9" i="4"/>
  <c r="D11" i="4"/>
  <c r="I13" i="4"/>
  <c r="G26" i="4"/>
  <c r="F28" i="4"/>
  <c r="C28" i="4" l="1"/>
  <c r="D26" i="4"/>
  <c r="F30" i="4"/>
  <c r="G28" i="4"/>
  <c r="D28" i="4" l="1"/>
  <c r="C30" i="4"/>
  <c r="I28" i="4"/>
  <c r="G30" i="4"/>
  <c r="F32" i="4"/>
  <c r="D30" i="4" l="1"/>
  <c r="C32" i="4"/>
  <c r="I32" i="4" s="1"/>
  <c r="I30" i="4"/>
  <c r="F34" i="4"/>
  <c r="G32" i="4"/>
  <c r="D32" i="4" l="1"/>
  <c r="C34" i="4"/>
  <c r="F37" i="4"/>
  <c r="G34" i="4"/>
  <c r="C37" i="4" l="1"/>
  <c r="D37" i="4" s="1"/>
  <c r="D34" i="4"/>
  <c r="I34" i="4"/>
  <c r="G37" i="4"/>
  <c r="I37" i="4" l="1"/>
  <c r="F17" i="11" l="1"/>
  <c r="F10" i="11"/>
  <c r="F18" i="11" l="1"/>
  <c r="G10" i="11" l="1"/>
  <c r="F20" i="11"/>
  <c r="G18" i="11" l="1"/>
  <c r="G20" i="11" s="1"/>
  <c r="F22" i="11"/>
  <c r="G22" i="11" l="1"/>
  <c r="G24" i="11" s="1"/>
  <c r="F24" i="11"/>
  <c r="G25" i="14"/>
  <c r="G32" i="14" l="1"/>
  <c r="G15" i="14" l="1"/>
  <c r="G35" i="14" s="1"/>
  <c r="G44" i="14" l="1"/>
  <c r="G54" i="14" l="1"/>
  <c r="G56" i="14" s="1"/>
  <c r="E14" i="13" l="1"/>
  <c r="E16" i="13" l="1"/>
  <c r="E17" i="13" s="1"/>
  <c r="E23" i="13" l="1"/>
  <c r="E28" i="13" l="1"/>
  <c r="E29" i="13" s="1"/>
  <c r="E35" i="13" l="1"/>
  <c r="C14" i="13" l="1"/>
  <c r="C35" i="13" l="1"/>
  <c r="C16" i="13"/>
  <c r="C28" i="13" l="1"/>
  <c r="C17" i="11" l="1"/>
  <c r="C17" i="13" l="1"/>
  <c r="C18" i="11"/>
  <c r="D10" i="11" l="1"/>
  <c r="C20" i="11"/>
  <c r="D17" i="11"/>
  <c r="D20" i="11" l="1"/>
  <c r="D22" i="11" s="1"/>
  <c r="D24" i="11" s="1"/>
  <c r="C22" i="11"/>
  <c r="C24" i="11" l="1"/>
  <c r="C29" i="13"/>
</calcChain>
</file>

<file path=xl/comments1.xml><?xml version="1.0" encoding="utf-8"?>
<comments xmlns="http://schemas.openxmlformats.org/spreadsheetml/2006/main">
  <authors>
    <author>Ashish</author>
  </authors>
  <commentList>
    <comment ref="I24" authorId="0" shapeId="0">
      <text>
        <r>
          <rPr>
            <b/>
            <sz val="9"/>
            <color indexed="81"/>
            <rFont val="Tahoma"/>
            <family val="2"/>
          </rPr>
          <t>Ashish:</t>
        </r>
        <r>
          <rPr>
            <sz val="9"/>
            <color indexed="81"/>
            <rFont val="Tahoma"/>
            <family val="2"/>
          </rPr>
          <t xml:space="preserve">
provision for gratuity taken to other long term and other current liability</t>
        </r>
      </text>
    </comment>
    <comment ref="I39" authorId="0" shapeId="0">
      <text>
        <r>
          <rPr>
            <b/>
            <sz val="9"/>
            <color indexed="81"/>
            <rFont val="Tahoma"/>
            <family val="2"/>
          </rPr>
          <t>Ashish:</t>
        </r>
        <r>
          <rPr>
            <sz val="9"/>
            <color indexed="81"/>
            <rFont val="Tahoma"/>
            <family val="2"/>
          </rPr>
          <t xml:space="preserve">
Asset held for sale 10.01 added
Investment property added 13.11
provision fo rretired assets reduced</t>
        </r>
      </text>
    </comment>
  </commentList>
</comments>
</file>

<file path=xl/sharedStrings.xml><?xml version="1.0" encoding="utf-8"?>
<sst xmlns="http://schemas.openxmlformats.org/spreadsheetml/2006/main" count="212" uniqueCount="159">
  <si>
    <r>
      <t xml:space="preserve">At AD material cost has increased by </t>
    </r>
    <r>
      <rPr>
        <b/>
        <sz val="12"/>
        <rFont val="Arial"/>
        <family val="2"/>
      </rPr>
      <t xml:space="preserve">4.1% </t>
    </r>
    <r>
      <rPr>
        <sz val="12"/>
        <rFont val="Arial"/>
        <family val="2"/>
      </rPr>
      <t>as a percentage to net sales over the previous quarter in the current year. In current quarter prices having firmed by Rs. 3,800 per UV/SUV &amp; Rs. 1,600 per three wheeler as compared by previous quarter.            At TD material cost has increased by 1.5% as a percentage to net sales over the previous quarter in the current year. In current quarter prices having firmed up by Rs. 6,100 per tractor as compared by previous quarter.</t>
    </r>
  </si>
  <si>
    <t xml:space="preserve">Expenses has gone down by Rs 15 crs or 2.9%. Mainly on account of decrease in advertisment &amp; promotional expenses, R&amp;D expenses, partly offset by increase in higher sales incentive at TD on higher volume &amp; increase in provision for doubtful debts. </t>
  </si>
  <si>
    <t>In Q-2, MHRIL IPO Profit.</t>
  </si>
  <si>
    <r>
      <t xml:space="preserve">Sales has gone down by </t>
    </r>
    <r>
      <rPr>
        <b/>
        <sz val="12"/>
        <rFont val="Arial"/>
        <family val="2"/>
      </rPr>
      <t>1.1%</t>
    </r>
    <r>
      <rPr>
        <sz val="12"/>
        <rFont val="Arial"/>
        <family val="2"/>
      </rPr>
      <t xml:space="preserve">.                                                                                                                         At AD gross revenue is down by </t>
    </r>
    <r>
      <rPr>
        <b/>
        <sz val="12"/>
        <rFont val="Arial"/>
        <family val="2"/>
      </rPr>
      <t>5.6%</t>
    </r>
    <r>
      <rPr>
        <sz val="12"/>
        <rFont val="Arial"/>
        <family val="2"/>
      </rPr>
      <t>. This de growth is mainly on account of lower domestic sales by 2.4% (volume down by UV 3380, SUV 1299), partly offset by increase in newly launched GIO sales of 3612 nos. &amp; increase in export sales by  78.9% as compared by Q-2 F-10.           At TD the gross revenue is up by 1.5</t>
    </r>
    <r>
      <rPr>
        <b/>
        <sz val="12"/>
        <rFont val="Arial"/>
        <family val="2"/>
      </rPr>
      <t>%</t>
    </r>
    <r>
      <rPr>
        <sz val="12"/>
        <rFont val="Arial"/>
        <family val="2"/>
      </rPr>
      <t xml:space="preserve">. This growth is mainly on account of increase in domestic volumes by 4.0% &amp; export volumes by 60.1%                                                                                            At Swaraj the gross revenue is up by 11.0%. This growth is mainly on account of increase in domestic volumes by 10.5% &amp; export volumes by 36.5% </t>
    </r>
  </si>
  <si>
    <t>MAHINDRA &amp; MAHINDRA LIMITED</t>
  </si>
  <si>
    <t>Quarter ended</t>
  </si>
  <si>
    <t>1.</t>
  </si>
  <si>
    <t>Less: Excise Duty on sales.....................................................................................................…………........…………….............................................................................................…………........………………</t>
  </si>
  <si>
    <t>Net Sales/Income from Operations..............................................................................................................................................................................…</t>
  </si>
  <si>
    <t>2.</t>
  </si>
  <si>
    <t>a.</t>
  </si>
  <si>
    <t>b.</t>
  </si>
  <si>
    <t>c.</t>
  </si>
  <si>
    <t>Staff cost.....................................................................................................................................................................................................................................................</t>
  </si>
  <si>
    <t>d.</t>
  </si>
  <si>
    <t>Other Expenses (Net of cost of manufactured products capitalised)....................................................................................................................................................…</t>
  </si>
  <si>
    <t>e.</t>
  </si>
  <si>
    <t>5.</t>
  </si>
  <si>
    <t>8.</t>
  </si>
  <si>
    <t>f.</t>
  </si>
  <si>
    <t>7.</t>
  </si>
  <si>
    <t>Purchase of traded goods....................................................................................................................................................…</t>
  </si>
  <si>
    <t>Consumption of raw materials...................................................................................................................................................…</t>
  </si>
  <si>
    <t>Other Income ..............................................................................................................................................................................…</t>
  </si>
  <si>
    <t>(a)</t>
  </si>
  <si>
    <t>(b)</t>
  </si>
  <si>
    <t>Other Operating Income..............................................................................................................................................................................…</t>
  </si>
  <si>
    <t>Total ..............................................................................................................................................................................…</t>
  </si>
  <si>
    <t>Expenditure :</t>
  </si>
  <si>
    <t>Total Expenditure (a+b+c+d+e+f)..............................................................................................................................................................................…</t>
  </si>
  <si>
    <t>3.</t>
  </si>
  <si>
    <t>4.</t>
  </si>
  <si>
    <t>6.</t>
  </si>
  <si>
    <t>Net Profit from Ordinary Activities after Tax  (9 - 10)...................................................................................................................................................................…</t>
  </si>
  <si>
    <t>g.</t>
  </si>
  <si>
    <t>Profit from Operation before Other Income, Interest and Exceptional Items (1 - 2)................................................</t>
  </si>
  <si>
    <t>Profit from Operation before Interest and Exceptional Items (3 + 4)...........................................................................................</t>
  </si>
  <si>
    <t>Profit after Interest but before Exceptional Items (5 - 6)..............................................................................................................................................................................…</t>
  </si>
  <si>
    <t>Line by Line variance</t>
  </si>
  <si>
    <t>Amount</t>
  </si>
  <si>
    <t>% to Net sales</t>
  </si>
  <si>
    <t>% inc/(dec)</t>
  </si>
  <si>
    <t>Reasons</t>
  </si>
  <si>
    <t>Special adjustments (net of tax)</t>
  </si>
  <si>
    <t>Net Profit after special adjustments  (11+12)..................................................................................................................................................................…</t>
  </si>
  <si>
    <t>12.</t>
  </si>
  <si>
    <t>Profit earned by PTL from August, 08 to December, 08 ………………………………………………</t>
  </si>
  <si>
    <t>Profit of August 08  to December 08 of PTL considered in M &amp; M books due to merger of PTL witrh M &amp; M</t>
  </si>
  <si>
    <t>Provision for Taxation.............................................................................................................................................................................…</t>
  </si>
  <si>
    <t>Profit from Ordinary Activities Before Tax ..............................................................................................................................................................................…</t>
  </si>
  <si>
    <t>Rs. in Crores</t>
  </si>
  <si>
    <t>(Increase)/ Decrease  in Stocks in trade  &amp; work in progress...................................................................................................................................................................................................</t>
  </si>
  <si>
    <t>Depreciation/ Amortisation.....................................................................................................................................................................................................................................</t>
  </si>
  <si>
    <t>Exceptional Items.....................................................................................................................................................................................................................…………..</t>
  </si>
  <si>
    <t>Interest Expense (Net) ...................................................................................</t>
  </si>
  <si>
    <t>Gross Sales/Income from Operations..............................................................................................................................................................................…</t>
  </si>
  <si>
    <t>Due to Octroi Refund of Rs 72.49 crs in Q-2</t>
  </si>
  <si>
    <t>Mainly due to lower dividend from subsidiaries Rs 83 crs. &amp; lower M&amp;M Benefit trust income of Rs 26 crs</t>
  </si>
  <si>
    <t>Quarter ended Dec-09</t>
  </si>
  <si>
    <t>Quarter ended Sep-09</t>
  </si>
  <si>
    <t>F-2010</t>
  </si>
  <si>
    <t>Lower domestic sales of 1628 vehicles by AD</t>
  </si>
  <si>
    <t>Personnel Cost has gone up by Rs 36 crs or 12.2%. The increase in personnel cost is mainly due to increase in Ex-gratia of Rs 20 crs &amp; provision for befined benefit obligation for senior management Rs 12 crs.</t>
  </si>
  <si>
    <t>Segment wise Revenues, Results and Capital Employed :</t>
  </si>
  <si>
    <t>A.</t>
  </si>
  <si>
    <t>Total</t>
  </si>
  <si>
    <t>B.</t>
  </si>
  <si>
    <t>Less :</t>
  </si>
  <si>
    <t>C.</t>
  </si>
  <si>
    <t>Capital Employed :( Segment assets - Segment liabilities )</t>
  </si>
  <si>
    <t>Segment Revenue : ( Net Sales &amp; Operating Income)</t>
  </si>
  <si>
    <t>Note: The combined figures of M&amp;M + MVML have not been subjected to Limited Review</t>
  </si>
  <si>
    <t>Mahindra Vehicle Manufacturers Limited (MVML), a 100% subsidiary of the Company.</t>
  </si>
  <si>
    <t xml:space="preserve">THE UNAUDITED COMBINED RESULTS OF MAHINDRA &amp; MAHINDRA LIMITED AND MAHINDRA VEHICLE MANUFACTURERS LIMITED </t>
  </si>
  <si>
    <t>*</t>
  </si>
  <si>
    <t>EQUITY AND LIABILITIES</t>
  </si>
  <si>
    <t>SHAREHOLDERS’ FUNDS</t>
  </si>
  <si>
    <t xml:space="preserve">Share Capital     </t>
  </si>
  <si>
    <t>Share Capital Suspense</t>
  </si>
  <si>
    <t>(c)</t>
  </si>
  <si>
    <t>Reserves and Surplus</t>
  </si>
  <si>
    <t>* denotes amount less than Rs. 50000</t>
  </si>
  <si>
    <t>MINORITY INTEREST</t>
  </si>
  <si>
    <t>NON CURRENT LIABILITIES</t>
  </si>
  <si>
    <t>Long Term Borrowings</t>
  </si>
  <si>
    <t>Deferred Tax Liabilities</t>
  </si>
  <si>
    <t>Other Long Term Liabilities</t>
  </si>
  <si>
    <t>(d)</t>
  </si>
  <si>
    <t>Long Term Provisions</t>
  </si>
  <si>
    <t>CURRENT LIABILITIES</t>
  </si>
  <si>
    <t>Short Term Borrowings</t>
  </si>
  <si>
    <t>Trade Payables</t>
  </si>
  <si>
    <t>Other Current Liabilities</t>
  </si>
  <si>
    <t>Short Term Provisions</t>
  </si>
  <si>
    <t>ASSETS</t>
  </si>
  <si>
    <t>NON CURRENT ASSETS</t>
  </si>
  <si>
    <t>Fixed Assets</t>
  </si>
  <si>
    <t>Non Current Investments</t>
  </si>
  <si>
    <t>Long Term Loans and Advances</t>
  </si>
  <si>
    <t>(e)</t>
  </si>
  <si>
    <t>Other Non Current Assets</t>
  </si>
  <si>
    <t>CURRENT ASSETS</t>
  </si>
  <si>
    <t xml:space="preserve"> Inventories </t>
  </si>
  <si>
    <t xml:space="preserve">Cash and Bank balances </t>
  </si>
  <si>
    <t xml:space="preserve">Short Term Loans and Advances </t>
  </si>
  <si>
    <t>Other Current Assets</t>
  </si>
  <si>
    <t>Rs. in crores</t>
  </si>
  <si>
    <t>Previous period's / year's figures have been regrouped wherever necessary, in order to make them comparable .</t>
  </si>
  <si>
    <t xml:space="preserve"> Previous period's / year's figures have been regrouped wherever necessary, in order to make them comparable .</t>
  </si>
  <si>
    <t>9.</t>
  </si>
  <si>
    <t>Sub-total - Shareholders' Funds</t>
  </si>
  <si>
    <t>Sub-total - Current Liabilities</t>
  </si>
  <si>
    <t>Sub-total - Current Assets</t>
  </si>
  <si>
    <t>(f)</t>
  </si>
  <si>
    <t>(g)</t>
  </si>
  <si>
    <t>Foreign Currency Monetary Item Transalation Difference Account</t>
  </si>
  <si>
    <t>Current Investments</t>
  </si>
  <si>
    <t>Trade Receivables</t>
  </si>
  <si>
    <t>Foreign Currency Monetary Item Translation Difference Account</t>
  </si>
  <si>
    <t>As at 
31st March,</t>
  </si>
  <si>
    <t xml:space="preserve">                   STATEMENT OF ASSETS &amp; LIABILITIES</t>
  </si>
  <si>
    <t>Finance Costs</t>
  </si>
  <si>
    <t>Automotive Segment</t>
  </si>
  <si>
    <t>Farm Equipment Segment</t>
  </si>
  <si>
    <t>Other Segments</t>
  </si>
  <si>
    <t>Net Sales &amp; Operating Income</t>
  </si>
  <si>
    <t>Unrealised Profit</t>
  </si>
  <si>
    <t>Total Segment Results</t>
  </si>
  <si>
    <t>Other un-allocable expenditure net off un-allocable income</t>
  </si>
  <si>
    <t>Total Profit before Tax</t>
  </si>
  <si>
    <t>Total Segment Capital Employed</t>
  </si>
  <si>
    <t>Depreciation and amortisation expense</t>
  </si>
  <si>
    <t>Expenses :</t>
  </si>
  <si>
    <t>Employee benefits expense</t>
  </si>
  <si>
    <t>Total expenses (a+b+c+d)</t>
  </si>
  <si>
    <t>Other expenses (Net of cost of manufactured products capitalised)</t>
  </si>
  <si>
    <t>Finance costs</t>
  </si>
  <si>
    <t>Profit from ordinary activities before tax (5 - 6)</t>
  </si>
  <si>
    <t>Note : The combined figures of M&amp;M + MVML have not been subjected to Limited Review</t>
  </si>
  <si>
    <t>Segment Results (After Exceptional Items) :</t>
  </si>
  <si>
    <t>Less : Intersegment Revenue</t>
  </si>
  <si>
    <t>TOTAL - EQUITY AND LIABILITIES</t>
  </si>
  <si>
    <t>TOTAL - ASSETS</t>
  </si>
  <si>
    <t>Sub-total - Non Current Assets</t>
  </si>
  <si>
    <t>Sub-total - Non Current Liabilities</t>
  </si>
  <si>
    <t>30th June</t>
  </si>
  <si>
    <t>Rs. Crores</t>
  </si>
  <si>
    <r>
      <rPr>
        <b/>
        <sz val="13"/>
        <rFont val="Arial"/>
        <family val="2"/>
      </rPr>
      <t xml:space="preserve">THE UNAUDITED COMBINED RESULTS OF MAHINDRA &amp; MAHINDRA LIMITED AND MAHINDRA VEHICLE MANUFACTURERS LIMITED
</t>
    </r>
    <r>
      <rPr>
        <b/>
        <sz val="11"/>
        <rFont val="Arial"/>
        <family val="2"/>
      </rPr>
      <t>Registered Office : Gateway Building, Apollo Bunder, Mumbai 400 001.
Tel: +91 22 22021031, Fax: +91 22 22875485, Website: www.mahindra.com, Email: group.communications@mahindra.com, CIN No. L65990MH1945PLC004558</t>
    </r>
  </si>
  <si>
    <r>
      <t xml:space="preserve">THE UNAUDITED COMBINED RESULTS OF MAHINDRA &amp; MAHINDRA LIMITED AND 
MAHINDRA VEHICLE MANUFACTURERS LIMITED
</t>
    </r>
    <r>
      <rPr>
        <b/>
        <sz val="10"/>
        <rFont val="Arial"/>
        <family val="2"/>
      </rPr>
      <t>Registered Office : Gateway Building, Apollo Bunder, Mumbai 400 001.
Tel: +91 22 22021031, Fax: +91 22 22875485, Website: www.mahindra.com, Email: group.communications@mahindra.com, CIN No. L65990MH1945PLC004558</t>
    </r>
  </si>
  <si>
    <t>Gross sales &amp; operating income</t>
  </si>
  <si>
    <t>Less: Excise duty on sales</t>
  </si>
  <si>
    <t>Total Income from operations (net)</t>
  </si>
  <si>
    <t>Material costs</t>
  </si>
  <si>
    <t xml:space="preserve">Other income </t>
  </si>
  <si>
    <t>Provision for tax expenses</t>
  </si>
  <si>
    <t>Net Profit from ordinary activities after tax  (7 - 8)</t>
  </si>
  <si>
    <t>Profit from ordinary activities before finance costs (3 + 4)</t>
  </si>
  <si>
    <t>Profit from operations before other income &amp; finance costs (1 - 2)</t>
  </si>
  <si>
    <t>Trucks Business of Mahindra Trucks and Buses Limited (MTBL) demerged and got merged with M&amp;M in Q4 F2014. Results of Quarter ended 30th June 2013 includes the figures of Trucks Business of MTBL to make it comparable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</si>
</sst>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(* #,##0.00_);_(* \(#,##0.00\);_(* &quot;-&quot;??_);_(@_)"/>
    <numFmt numFmtId="164" formatCode="_ * #,##0.00_ ;_ * \-#,##0.00_ ;_ * &quot;-&quot;??_ ;_ @_ "/>
    <numFmt numFmtId="165" formatCode="0_)"/>
    <numFmt numFmtId="166" formatCode="0.00_)"/>
    <numFmt numFmtId="167" formatCode="mm/dd/yy"/>
    <numFmt numFmtId="168" formatCode="\$#,##0.00;[Red]\-\$#,##0.00"/>
    <numFmt numFmtId="169" formatCode="0.00_);\(0.00\)"/>
    <numFmt numFmtId="170" formatCode="0_);\(0\)"/>
    <numFmt numFmtId="171" formatCode="0.000000000000000000"/>
    <numFmt numFmtId="172" formatCode="_-* #,##0.00_-;\-* #,##0.00_-;_-* &quot;-&quot;??_-;_-@_-"/>
    <numFmt numFmtId="173" formatCode="0.00_ ;[Red]\-0.00\ "/>
    <numFmt numFmtId="174" formatCode="_-* #,##0_-;\-* #,##0_-;_-* &quot;-&quot;_-;_-@_-"/>
    <numFmt numFmtId="175" formatCode="0.000000"/>
    <numFmt numFmtId="176" formatCode="0.0000000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Helv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Helv"/>
    </font>
    <font>
      <b/>
      <sz val="11"/>
      <name val="Helv"/>
    </font>
    <font>
      <b/>
      <i/>
      <sz val="16"/>
      <name val="Helv"/>
    </font>
    <font>
      <b/>
      <sz val="2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color rgb="FFFF000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10"/>
      <color indexed="10"/>
      <name val="Times New Roman"/>
      <family val="1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sz val="12"/>
      <name val="Arial Black"/>
      <family val="2"/>
    </font>
    <font>
      <b/>
      <sz val="12"/>
      <color theme="0"/>
      <name val="Arial"/>
      <family val="2"/>
    </font>
    <font>
      <b/>
      <sz val="1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81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4" fillId="0" borderId="0">
      <alignment horizontal="center"/>
    </xf>
    <xf numFmtId="167" fontId="5" fillId="0" borderId="1" applyFont="0" applyFill="0" applyBorder="0" applyAlignment="0">
      <alignment horizontal="center"/>
    </xf>
    <xf numFmtId="38" fontId="6" fillId="2" borderId="0" applyNumberFormat="0" applyBorder="0" applyAlignment="0" applyProtection="0"/>
    <xf numFmtId="0" fontId="7" fillId="0" borderId="0">
      <alignment horizontal="left"/>
    </xf>
    <xf numFmtId="10" fontId="6" fillId="2" borderId="2" applyNumberFormat="0" applyBorder="0" applyAlignment="0" applyProtection="0"/>
    <xf numFmtId="0" fontId="8" fillId="0" borderId="3"/>
    <xf numFmtId="166" fontId="9" fillId="0" borderId="0"/>
    <xf numFmtId="0" fontId="17" fillId="0" borderId="0"/>
    <xf numFmtId="10" fontId="3" fillId="0" borderId="0" applyFont="0" applyFill="0" applyBorder="0" applyAlignment="0" applyProtection="0"/>
    <xf numFmtId="0" fontId="8" fillId="0" borderId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3" fillId="0" borderId="0" applyFill="0" applyBorder="0" applyAlignment="0"/>
    <xf numFmtId="172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0" applyNumberFormat="0" applyAlignment="0">
      <alignment horizontal="left"/>
    </xf>
    <xf numFmtId="0" fontId="34" fillId="0" borderId="0" applyNumberFormat="0" applyAlignment="0">
      <alignment horizontal="left"/>
    </xf>
    <xf numFmtId="37" fontId="35" fillId="3" borderId="0" applyNumberFormat="0" applyFill="0" applyBorder="0" applyAlignment="0" applyProtection="0"/>
    <xf numFmtId="0" fontId="14" fillId="0" borderId="42" applyNumberFormat="0" applyAlignment="0" applyProtection="0">
      <alignment horizontal="left" vertical="center"/>
    </xf>
    <xf numFmtId="0" fontId="14" fillId="0" borderId="21">
      <alignment horizontal="lef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4" fontId="36" fillId="0" borderId="0" applyNumberFormat="0" applyFill="0" applyBorder="0" applyAlignment="0" applyProtection="0">
      <alignment horizontal="left"/>
    </xf>
    <xf numFmtId="4" fontId="37" fillId="4" borderId="43" applyNumberFormat="0" applyProtection="0">
      <alignment vertical="center"/>
    </xf>
    <xf numFmtId="4" fontId="38" fillId="4" borderId="43" applyNumberFormat="0" applyProtection="0">
      <alignment vertical="center"/>
    </xf>
    <xf numFmtId="4" fontId="37" fillId="4" borderId="43" applyNumberFormat="0" applyProtection="0">
      <alignment horizontal="left" vertical="center" indent="1"/>
    </xf>
    <xf numFmtId="4" fontId="37" fillId="4" borderId="43" applyNumberFormat="0" applyProtection="0">
      <alignment horizontal="left" vertical="center" indent="1"/>
    </xf>
    <xf numFmtId="0" fontId="3" fillId="5" borderId="43" applyNumberFormat="0" applyProtection="0">
      <alignment horizontal="left" vertical="center" indent="1"/>
    </xf>
    <xf numFmtId="4" fontId="37" fillId="6" borderId="43" applyNumberFormat="0" applyProtection="0">
      <alignment horizontal="right" vertical="center"/>
    </xf>
    <xf numFmtId="4" fontId="37" fillId="7" borderId="43" applyNumberFormat="0" applyProtection="0">
      <alignment horizontal="right" vertical="center"/>
    </xf>
    <xf numFmtId="4" fontId="37" fillId="8" borderId="43" applyNumberFormat="0" applyProtection="0">
      <alignment horizontal="right" vertical="center"/>
    </xf>
    <xf numFmtId="4" fontId="37" fillId="9" borderId="43" applyNumberFormat="0" applyProtection="0">
      <alignment horizontal="right" vertical="center"/>
    </xf>
    <xf numFmtId="4" fontId="37" fillId="10" borderId="43" applyNumberFormat="0" applyProtection="0">
      <alignment horizontal="right" vertical="center"/>
    </xf>
    <xf numFmtId="4" fontId="37" fillId="11" borderId="43" applyNumberFormat="0" applyProtection="0">
      <alignment horizontal="right" vertical="center"/>
    </xf>
    <xf numFmtId="4" fontId="37" fillId="12" borderId="43" applyNumberFormat="0" applyProtection="0">
      <alignment horizontal="right" vertical="center"/>
    </xf>
    <xf numFmtId="4" fontId="37" fillId="13" borderId="43" applyNumberFormat="0" applyProtection="0">
      <alignment horizontal="right" vertical="center"/>
    </xf>
    <xf numFmtId="4" fontId="37" fillId="14" borderId="43" applyNumberFormat="0" applyProtection="0">
      <alignment horizontal="right" vertical="center"/>
    </xf>
    <xf numFmtId="4" fontId="39" fillId="15" borderId="43" applyNumberFormat="0" applyProtection="0">
      <alignment horizontal="left" vertical="center" indent="1"/>
    </xf>
    <xf numFmtId="4" fontId="37" fillId="16" borderId="44" applyNumberFormat="0" applyProtection="0">
      <alignment horizontal="left" vertical="center" indent="1"/>
    </xf>
    <xf numFmtId="4" fontId="40" fillId="17" borderId="0" applyNumberFormat="0" applyProtection="0">
      <alignment horizontal="left" vertical="center" indent="1"/>
    </xf>
    <xf numFmtId="0" fontId="3" fillId="5" borderId="43" applyNumberFormat="0" applyProtection="0">
      <alignment horizontal="left" vertical="center" indent="1"/>
    </xf>
    <xf numFmtId="4" fontId="37" fillId="16" borderId="43" applyNumberFormat="0" applyProtection="0">
      <alignment horizontal="left" vertical="center" indent="1"/>
    </xf>
    <xf numFmtId="4" fontId="37" fillId="18" borderId="43" applyNumberFormat="0" applyProtection="0">
      <alignment horizontal="left" vertical="center" indent="1"/>
    </xf>
    <xf numFmtId="0" fontId="3" fillId="18" borderId="43" applyNumberFormat="0" applyProtection="0">
      <alignment horizontal="left" vertical="center" indent="1"/>
    </xf>
    <xf numFmtId="0" fontId="3" fillId="18" borderId="43" applyNumberFormat="0" applyProtection="0">
      <alignment horizontal="left" vertical="center" indent="1"/>
    </xf>
    <xf numFmtId="0" fontId="3" fillId="19" borderId="43" applyNumberFormat="0" applyProtection="0">
      <alignment horizontal="left" vertical="center" indent="1"/>
    </xf>
    <xf numFmtId="0" fontId="3" fillId="19" borderId="43" applyNumberFormat="0" applyProtection="0">
      <alignment horizontal="left" vertical="center" indent="1"/>
    </xf>
    <xf numFmtId="0" fontId="3" fillId="20" borderId="43" applyNumberFormat="0" applyProtection="0">
      <alignment horizontal="left" vertical="center" indent="1"/>
    </xf>
    <xf numFmtId="0" fontId="3" fillId="20" borderId="43" applyNumberFormat="0" applyProtection="0">
      <alignment horizontal="left" vertical="center" indent="1"/>
    </xf>
    <xf numFmtId="0" fontId="3" fillId="5" borderId="43" applyNumberFormat="0" applyProtection="0">
      <alignment horizontal="left" vertical="center" indent="1"/>
    </xf>
    <xf numFmtId="0" fontId="3" fillId="5" borderId="43" applyNumberFormat="0" applyProtection="0">
      <alignment horizontal="left" vertical="center" indent="1"/>
    </xf>
    <xf numFmtId="4" fontId="37" fillId="21" borderId="43" applyNumberFormat="0" applyProtection="0">
      <alignment vertical="center"/>
    </xf>
    <xf numFmtId="4" fontId="38" fillId="21" borderId="43" applyNumberFormat="0" applyProtection="0">
      <alignment vertical="center"/>
    </xf>
    <xf numFmtId="4" fontId="37" fillId="21" borderId="43" applyNumberFormat="0" applyProtection="0">
      <alignment horizontal="left" vertical="center" indent="1"/>
    </xf>
    <xf numFmtId="4" fontId="37" fillId="21" borderId="43" applyNumberFormat="0" applyProtection="0">
      <alignment horizontal="left" vertical="center" indent="1"/>
    </xf>
    <xf numFmtId="4" fontId="37" fillId="16" borderId="43" applyNumberFormat="0" applyProtection="0">
      <alignment horizontal="right" vertical="center"/>
    </xf>
    <xf numFmtId="4" fontId="38" fillId="16" borderId="43" applyNumberFormat="0" applyProtection="0">
      <alignment horizontal="right" vertical="center"/>
    </xf>
    <xf numFmtId="0" fontId="3" fillId="5" borderId="43" applyNumberFormat="0" applyProtection="0">
      <alignment horizontal="left" vertical="center" indent="1"/>
    </xf>
    <xf numFmtId="0" fontId="3" fillId="5" borderId="43" applyNumberFormat="0" applyProtection="0">
      <alignment horizontal="left" vertical="center" indent="1"/>
    </xf>
    <xf numFmtId="0" fontId="41" fillId="0" borderId="0"/>
    <xf numFmtId="4" fontId="42" fillId="16" borderId="43" applyNumberFormat="0" applyProtection="0">
      <alignment horizontal="right" vertical="center"/>
    </xf>
    <xf numFmtId="0" fontId="3" fillId="0" borderId="0"/>
    <xf numFmtId="40" fontId="43" fillId="0" borderId="0" applyBorder="0">
      <alignment horizontal="right"/>
    </xf>
    <xf numFmtId="173" fontId="44" fillId="22" borderId="2"/>
    <xf numFmtId="17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</cellStyleXfs>
  <cellXfs count="284">
    <xf numFmtId="0" fontId="0" fillId="0" borderId="0" xfId="0"/>
    <xf numFmtId="0" fontId="12" fillId="0" borderId="4" xfId="0" applyFont="1" applyBorder="1"/>
    <xf numFmtId="0" fontId="12" fillId="0" borderId="0" xfId="0" applyFont="1" applyBorder="1"/>
    <xf numFmtId="0" fontId="12" fillId="0" borderId="5" xfId="0" applyFont="1" applyBorder="1"/>
    <xf numFmtId="0" fontId="12" fillId="0" borderId="6" xfId="0" applyFont="1" applyBorder="1"/>
    <xf numFmtId="0" fontId="13" fillId="0" borderId="0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3" fillId="0" borderId="9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6" xfId="0" applyFont="1" applyFill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14" fillId="0" borderId="12" xfId="0" applyFont="1" applyFill="1" applyBorder="1" applyAlignment="1">
      <alignment horizontal="right"/>
    </xf>
    <xf numFmtId="0" fontId="14" fillId="0" borderId="12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4" fillId="0" borderId="13" xfId="0" applyFont="1" applyFill="1" applyBorder="1" applyAlignment="1">
      <alignment horizontal="right"/>
    </xf>
    <xf numFmtId="0" fontId="14" fillId="0" borderId="7" xfId="0" applyFont="1" applyBorder="1"/>
    <xf numFmtId="0" fontId="13" fillId="0" borderId="14" xfId="0" applyFont="1" applyBorder="1" applyAlignment="1">
      <alignment horizontal="right"/>
    </xf>
    <xf numFmtId="0" fontId="14" fillId="0" borderId="0" xfId="0" applyFont="1" applyBorder="1"/>
    <xf numFmtId="0" fontId="13" fillId="0" borderId="1" xfId="0" quotePrefix="1" applyFont="1" applyBorder="1" applyAlignment="1">
      <alignment horizontal="right"/>
    </xf>
    <xf numFmtId="0" fontId="13" fillId="0" borderId="5" xfId="0" applyFont="1" applyBorder="1"/>
    <xf numFmtId="0" fontId="13" fillId="0" borderId="0" xfId="0" applyFont="1" applyBorder="1"/>
    <xf numFmtId="169" fontId="13" fillId="0" borderId="0" xfId="2" applyNumberFormat="1" applyFont="1" applyBorder="1"/>
    <xf numFmtId="43" fontId="13" fillId="0" borderId="14" xfId="2" applyFont="1" applyBorder="1"/>
    <xf numFmtId="0" fontId="11" fillId="0" borderId="4" xfId="0" applyFont="1" applyBorder="1" applyAlignment="1">
      <alignment horizontal="left"/>
    </xf>
    <xf numFmtId="0" fontId="0" fillId="0" borderId="0" xfId="0" applyBorder="1"/>
    <xf numFmtId="0" fontId="13" fillId="0" borderId="0" xfId="0" quotePrefix="1" applyFont="1" applyBorder="1" applyAlignment="1">
      <alignment horizontal="right"/>
    </xf>
    <xf numFmtId="169" fontId="13" fillId="0" borderId="15" xfId="2" applyNumberFormat="1" applyFont="1" applyBorder="1"/>
    <xf numFmtId="169" fontId="13" fillId="0" borderId="16" xfId="2" applyNumberFormat="1" applyFont="1" applyBorder="1"/>
    <xf numFmtId="0" fontId="13" fillId="0" borderId="0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1" xfId="0" quotePrefix="1" applyFont="1" applyBorder="1" applyAlignment="1">
      <alignment horizontal="right"/>
    </xf>
    <xf numFmtId="0" fontId="14" fillId="0" borderId="17" xfId="0" applyFont="1" applyBorder="1" applyAlignment="1">
      <alignment horizontal="right"/>
    </xf>
    <xf numFmtId="0" fontId="14" fillId="0" borderId="4" xfId="0" quotePrefix="1" applyFont="1" applyBorder="1" applyAlignment="1">
      <alignment horizontal="left" vertical="top"/>
    </xf>
    <xf numFmtId="0" fontId="13" fillId="0" borderId="4" xfId="0" quotePrefix="1" applyFont="1" applyBorder="1" applyAlignment="1">
      <alignment horizontal="left" vertical="top"/>
    </xf>
    <xf numFmtId="0" fontId="13" fillId="0" borderId="4" xfId="0" applyFont="1" applyBorder="1"/>
    <xf numFmtId="0" fontId="14" fillId="0" borderId="0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4" fillId="0" borderId="0" xfId="0" quotePrefix="1" applyFont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3" fillId="0" borderId="20" xfId="0" quotePrefix="1" applyFont="1" applyBorder="1" applyAlignment="1">
      <alignment horizontal="right"/>
    </xf>
    <xf numFmtId="0" fontId="14" fillId="0" borderId="21" xfId="0" applyFont="1" applyFill="1" applyBorder="1" applyAlignment="1">
      <alignment horizontal="right" vertical="top" wrapText="1"/>
    </xf>
    <xf numFmtId="0" fontId="13" fillId="0" borderId="21" xfId="0" applyFont="1" applyFill="1" applyBorder="1" applyAlignment="1">
      <alignment horizontal="right" vertical="top" wrapText="1"/>
    </xf>
    <xf numFmtId="0" fontId="13" fillId="0" borderId="0" xfId="0" applyFont="1"/>
    <xf numFmtId="0" fontId="13" fillId="0" borderId="4" xfId="0" applyFont="1" applyBorder="1" applyAlignment="1">
      <alignment horizontal="right"/>
    </xf>
    <xf numFmtId="0" fontId="13" fillId="0" borderId="22" xfId="0" applyFont="1" applyBorder="1" applyAlignment="1">
      <alignment horizontal="right"/>
    </xf>
    <xf numFmtId="0" fontId="13" fillId="0" borderId="4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169" fontId="14" fillId="0" borderId="1" xfId="2" applyNumberFormat="1" applyFont="1" applyFill="1" applyBorder="1" applyAlignment="1">
      <alignment horizontal="right" vertical="top"/>
    </xf>
    <xf numFmtId="169" fontId="14" fillId="0" borderId="0" xfId="2" applyNumberFormat="1" applyFont="1" applyFill="1" applyBorder="1" applyAlignment="1">
      <alignment horizontal="right" vertical="top"/>
    </xf>
    <xf numFmtId="169" fontId="13" fillId="0" borderId="14" xfId="2" applyNumberFormat="1" applyFont="1" applyBorder="1" applyAlignment="1">
      <alignment vertical="top"/>
    </xf>
    <xf numFmtId="169" fontId="13" fillId="0" borderId="0" xfId="2" applyNumberFormat="1" applyFont="1" applyFill="1" applyBorder="1" applyAlignment="1">
      <alignment horizontal="right" vertical="top"/>
    </xf>
    <xf numFmtId="169" fontId="13" fillId="0" borderId="20" xfId="2" applyNumberFormat="1" applyFont="1" applyFill="1" applyBorder="1" applyAlignment="1">
      <alignment horizontal="right" vertical="top"/>
    </xf>
    <xf numFmtId="43" fontId="13" fillId="0" borderId="14" xfId="2" applyFont="1" applyBorder="1" applyAlignment="1">
      <alignment horizontal="right" vertical="top"/>
    </xf>
    <xf numFmtId="169" fontId="14" fillId="0" borderId="1" xfId="2" quotePrefix="1" applyNumberFormat="1" applyFont="1" applyFill="1" applyBorder="1" applyAlignment="1">
      <alignment horizontal="right" vertical="top"/>
    </xf>
    <xf numFmtId="169" fontId="14" fillId="0" borderId="1" xfId="2" applyNumberFormat="1" applyFont="1" applyBorder="1" applyAlignment="1">
      <alignment horizontal="right" vertical="top"/>
    </xf>
    <xf numFmtId="0" fontId="13" fillId="0" borderId="2" xfId="0" applyFont="1" applyBorder="1" applyAlignment="1">
      <alignment horizontal="right" wrapText="1"/>
    </xf>
    <xf numFmtId="169" fontId="14" fillId="0" borderId="23" xfId="2" applyNumberFormat="1" applyFont="1" applyFill="1" applyBorder="1" applyAlignment="1">
      <alignment horizontal="right" vertical="top"/>
    </xf>
    <xf numFmtId="2" fontId="13" fillId="0" borderId="5" xfId="0" applyNumberFormat="1" applyFont="1" applyBorder="1" applyAlignment="1">
      <alignment vertical="top"/>
    </xf>
    <xf numFmtId="169" fontId="14" fillId="0" borderId="24" xfId="2" applyNumberFormat="1" applyFont="1" applyFill="1" applyBorder="1" applyAlignment="1">
      <alignment horizontal="right" vertical="top"/>
    </xf>
    <xf numFmtId="169" fontId="14" fillId="0" borderId="14" xfId="2" applyNumberFormat="1" applyFont="1" applyBorder="1" applyAlignment="1">
      <alignment vertical="top"/>
    </xf>
    <xf numFmtId="43" fontId="14" fillId="0" borderId="14" xfId="2" applyFont="1" applyBorder="1" applyAlignment="1">
      <alignment horizontal="right" vertical="top"/>
    </xf>
    <xf numFmtId="0" fontId="14" fillId="0" borderId="0" xfId="0" applyFont="1" applyBorder="1" applyAlignment="1">
      <alignment horizontal="left" vertical="top"/>
    </xf>
    <xf numFmtId="0" fontId="13" fillId="0" borderId="25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169" fontId="13" fillId="0" borderId="26" xfId="2" applyNumberFormat="1" applyFont="1" applyBorder="1" applyAlignment="1">
      <alignment vertical="top"/>
    </xf>
    <xf numFmtId="169" fontId="13" fillId="0" borderId="3" xfId="2" applyNumberFormat="1" applyFont="1" applyBorder="1" applyAlignment="1">
      <alignment vertical="top"/>
    </xf>
    <xf numFmtId="169" fontId="13" fillId="0" borderId="27" xfId="2" applyNumberFormat="1" applyFont="1" applyBorder="1" applyAlignment="1">
      <alignment vertical="top"/>
    </xf>
    <xf numFmtId="43" fontId="13" fillId="0" borderId="27" xfId="2" applyFont="1" applyBorder="1" applyAlignment="1">
      <alignment horizontal="right" vertical="top"/>
    </xf>
    <xf numFmtId="169" fontId="13" fillId="0" borderId="28" xfId="2" applyNumberFormat="1" applyFont="1" applyFill="1" applyBorder="1" applyAlignment="1">
      <alignment horizontal="right" vertical="top"/>
    </xf>
    <xf numFmtId="0" fontId="13" fillId="0" borderId="4" xfId="0" quotePrefix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4" xfId="0" quotePrefix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69" fontId="15" fillId="0" borderId="1" xfId="2" applyNumberFormat="1" applyFont="1" applyBorder="1" applyAlignment="1">
      <alignment horizontal="right"/>
    </xf>
    <xf numFmtId="2" fontId="13" fillId="0" borderId="5" xfId="0" applyNumberFormat="1" applyFont="1" applyFill="1" applyBorder="1" applyAlignment="1">
      <alignment vertical="top" wrapText="1"/>
    </xf>
    <xf numFmtId="2" fontId="13" fillId="0" borderId="5" xfId="0" applyNumberFormat="1" applyFont="1" applyFill="1" applyBorder="1" applyAlignment="1">
      <alignment vertical="top"/>
    </xf>
    <xf numFmtId="2" fontId="14" fillId="0" borderId="5" xfId="0" applyNumberFormat="1" applyFont="1" applyFill="1" applyBorder="1" applyAlignment="1">
      <alignment vertical="top"/>
    </xf>
    <xf numFmtId="0" fontId="13" fillId="0" borderId="29" xfId="0" applyFont="1" applyFill="1" applyBorder="1" applyAlignment="1">
      <alignment vertical="top"/>
    </xf>
    <xf numFmtId="0" fontId="13" fillId="0" borderId="5" xfId="0" applyFont="1" applyFill="1" applyBorder="1"/>
    <xf numFmtId="0" fontId="0" fillId="0" borderId="0" xfId="0" applyFill="1"/>
    <xf numFmtId="169" fontId="13" fillId="0" borderId="23" xfId="2" applyNumberFormat="1" applyFont="1" applyFill="1" applyBorder="1" applyAlignment="1">
      <alignment horizontal="right" vertical="top"/>
    </xf>
    <xf numFmtId="2" fontId="13" fillId="0" borderId="30" xfId="0" applyNumberFormat="1" applyFont="1" applyFill="1" applyBorder="1" applyAlignment="1">
      <alignment horizontal="left" vertical="top"/>
    </xf>
    <xf numFmtId="0" fontId="13" fillId="0" borderId="31" xfId="0" applyFont="1" applyBorder="1" applyAlignment="1">
      <alignment horizontal="left"/>
    </xf>
    <xf numFmtId="0" fontId="3" fillId="0" borderId="4" xfId="0" applyFont="1" applyBorder="1"/>
    <xf numFmtId="0" fontId="3" fillId="0" borderId="0" xfId="0" applyFont="1" applyBorder="1"/>
    <xf numFmtId="169" fontId="13" fillId="0" borderId="14" xfId="3" applyNumberFormat="1" applyFont="1" applyBorder="1" applyAlignment="1">
      <alignment vertical="top"/>
    </xf>
    <xf numFmtId="43" fontId="13" fillId="0" borderId="14" xfId="3" applyFont="1" applyBorder="1" applyAlignment="1">
      <alignment horizontal="right" vertical="top"/>
    </xf>
    <xf numFmtId="169" fontId="14" fillId="0" borderId="1" xfId="3" applyNumberFormat="1" applyFont="1" applyBorder="1" applyAlignment="1">
      <alignment horizontal="right" vertical="top"/>
    </xf>
    <xf numFmtId="169" fontId="14" fillId="0" borderId="14" xfId="3" applyNumberFormat="1" applyFont="1" applyBorder="1" applyAlignment="1">
      <alignment vertical="top"/>
    </xf>
    <xf numFmtId="43" fontId="14" fillId="0" borderId="14" xfId="3" applyFont="1" applyBorder="1" applyAlignment="1">
      <alignment horizontal="right" vertical="top"/>
    </xf>
    <xf numFmtId="169" fontId="13" fillId="0" borderId="1" xfId="3" applyNumberFormat="1" applyFont="1" applyBorder="1" applyAlignment="1">
      <alignment horizontal="right" vertical="top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right" vertical="center"/>
    </xf>
    <xf numFmtId="0" fontId="14" fillId="0" borderId="21" xfId="0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/>
    </xf>
    <xf numFmtId="169" fontId="14" fillId="0" borderId="0" xfId="2" applyNumberFormat="1" applyFont="1" applyFill="1" applyBorder="1"/>
    <xf numFmtId="169" fontId="13" fillId="0" borderId="0" xfId="2" applyNumberFormat="1" applyFont="1" applyFill="1" applyBorder="1"/>
    <xf numFmtId="0" fontId="13" fillId="0" borderId="6" xfId="0" applyFont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vertical="top"/>
    </xf>
    <xf numFmtId="0" fontId="0" fillId="0" borderId="7" xfId="0" applyBorder="1"/>
    <xf numFmtId="0" fontId="13" fillId="0" borderId="7" xfId="0" applyFont="1" applyBorder="1" applyAlignment="1">
      <alignment horizontal="left"/>
    </xf>
    <xf numFmtId="169" fontId="14" fillId="0" borderId="23" xfId="3" applyNumberFormat="1" applyFont="1" applyBorder="1" applyAlignment="1">
      <alignment horizontal="right" vertical="top"/>
    </xf>
    <xf numFmtId="169" fontId="14" fillId="0" borderId="32" xfId="3" applyNumberFormat="1" applyFont="1" applyBorder="1" applyAlignment="1">
      <alignment horizontal="right" vertical="top"/>
    </xf>
    <xf numFmtId="0" fontId="13" fillId="0" borderId="1" xfId="0" applyFont="1" applyBorder="1" applyAlignment="1">
      <alignment horizontal="left"/>
    </xf>
    <xf numFmtId="170" fontId="15" fillId="0" borderId="14" xfId="2" applyNumberFormat="1" applyFont="1" applyBorder="1"/>
    <xf numFmtId="170" fontId="19" fillId="0" borderId="1" xfId="2" applyNumberFormat="1" applyFont="1" applyBorder="1"/>
    <xf numFmtId="0" fontId="13" fillId="0" borderId="12" xfId="0" applyFont="1" applyBorder="1" applyAlignment="1">
      <alignment horizontal="right"/>
    </xf>
    <xf numFmtId="170" fontId="15" fillId="0" borderId="14" xfId="2" applyNumberFormat="1" applyFont="1" applyFill="1" applyBorder="1" applyAlignment="1">
      <alignment horizontal="right"/>
    </xf>
    <xf numFmtId="170" fontId="20" fillId="0" borderId="14" xfId="2" applyNumberFormat="1" applyFont="1" applyBorder="1"/>
    <xf numFmtId="0" fontId="0" fillId="0" borderId="7" xfId="0" applyBorder="1" applyAlignment="1">
      <alignment wrapText="1"/>
    </xf>
    <xf numFmtId="0" fontId="13" fillId="0" borderId="14" xfId="0" applyFont="1" applyBorder="1" applyAlignment="1">
      <alignment horizontal="left" wrapText="1"/>
    </xf>
    <xf numFmtId="0" fontId="13" fillId="0" borderId="14" xfId="0" applyFont="1" applyBorder="1" applyAlignment="1">
      <alignment wrapText="1"/>
    </xf>
    <xf numFmtId="0" fontId="13" fillId="0" borderId="14" xfId="0" applyFont="1" applyFill="1" applyBorder="1" applyAlignment="1">
      <alignment wrapText="1"/>
    </xf>
    <xf numFmtId="0" fontId="3" fillId="0" borderId="0" xfId="0" applyFont="1" applyBorder="1" applyAlignment="1">
      <alignment horizontal="left"/>
    </xf>
    <xf numFmtId="0" fontId="3" fillId="0" borderId="0" xfId="0" applyFont="1"/>
    <xf numFmtId="170" fontId="19" fillId="0" borderId="0" xfId="2" applyNumberFormat="1" applyFont="1" applyBorder="1"/>
    <xf numFmtId="0" fontId="0" fillId="0" borderId="4" xfId="0" applyBorder="1"/>
    <xf numFmtId="0" fontId="18" fillId="0" borderId="12" xfId="0" applyFont="1" applyBorder="1" applyAlignment="1">
      <alignment horizontal="right"/>
    </xf>
    <xf numFmtId="0" fontId="13" fillId="0" borderId="3" xfId="0" applyFont="1" applyBorder="1"/>
    <xf numFmtId="0" fontId="13" fillId="0" borderId="15" xfId="0" applyFont="1" applyBorder="1"/>
    <xf numFmtId="170" fontId="15" fillId="0" borderId="1" xfId="2" applyNumberFormat="1" applyFont="1" applyBorder="1"/>
    <xf numFmtId="170" fontId="15" fillId="0" borderId="0" xfId="2" applyNumberFormat="1" applyFont="1" applyBorder="1"/>
    <xf numFmtId="0" fontId="3" fillId="0" borderId="19" xfId="0" applyFont="1" applyBorder="1"/>
    <xf numFmtId="169" fontId="15" fillId="0" borderId="15" xfId="2" applyNumberFormat="1" applyFont="1" applyBorder="1"/>
    <xf numFmtId="169" fontId="19" fillId="0" borderId="15" xfId="2" applyNumberFormat="1" applyFont="1" applyBorder="1"/>
    <xf numFmtId="0" fontId="18" fillId="0" borderId="25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165" fontId="18" fillId="0" borderId="23" xfId="0" applyNumberFormat="1" applyFont="1" applyBorder="1" applyAlignment="1" applyProtection="1">
      <alignment horizontal="right"/>
    </xf>
    <xf numFmtId="0" fontId="11" fillId="0" borderId="31" xfId="0" applyFont="1" applyBorder="1" applyAlignment="1">
      <alignment horizontal="right"/>
    </xf>
    <xf numFmtId="169" fontId="15" fillId="0" borderId="0" xfId="2" applyNumberFormat="1" applyFont="1" applyBorder="1"/>
    <xf numFmtId="169" fontId="19" fillId="0" borderId="0" xfId="2" applyNumberFormat="1" applyFont="1" applyBorder="1"/>
    <xf numFmtId="169" fontId="15" fillId="0" borderId="1" xfId="2" applyNumberFormat="1" applyFont="1" applyBorder="1"/>
    <xf numFmtId="169" fontId="19" fillId="0" borderId="30" xfId="2" applyNumberFormat="1" applyFont="1" applyBorder="1" applyAlignment="1">
      <alignment horizontal="right"/>
    </xf>
    <xf numFmtId="0" fontId="21" fillId="0" borderId="4" xfId="0" applyFont="1" applyBorder="1"/>
    <xf numFmtId="0" fontId="23" fillId="0" borderId="0" xfId="0" applyFont="1" applyFill="1" applyBorder="1"/>
    <xf numFmtId="43" fontId="15" fillId="0" borderId="1" xfId="2" applyFont="1" applyBorder="1"/>
    <xf numFmtId="43" fontId="19" fillId="0" borderId="30" xfId="2" applyFont="1" applyBorder="1" applyAlignment="1">
      <alignment horizontal="right"/>
    </xf>
    <xf numFmtId="0" fontId="0" fillId="0" borderId="0" xfId="0" applyFill="1" applyBorder="1"/>
    <xf numFmtId="0" fontId="21" fillId="0" borderId="4" xfId="0" applyFont="1" applyBorder="1" applyAlignment="1">
      <alignment wrapText="1"/>
    </xf>
    <xf numFmtId="0" fontId="0" fillId="0" borderId="0" xfId="0" applyBorder="1" applyAlignment="1">
      <alignment wrapText="1"/>
    </xf>
    <xf numFmtId="170" fontId="0" fillId="0" borderId="0" xfId="0" applyNumberFormat="1"/>
    <xf numFmtId="0" fontId="3" fillId="0" borderId="25" xfId="0" applyFont="1" applyBorder="1"/>
    <xf numFmtId="169" fontId="15" fillId="0" borderId="3" xfId="2" applyNumberFormat="1" applyFont="1" applyBorder="1"/>
    <xf numFmtId="169" fontId="19" fillId="0" borderId="3" xfId="2" applyNumberFormat="1" applyFont="1" applyBorder="1"/>
    <xf numFmtId="169" fontId="15" fillId="0" borderId="26" xfId="2" applyNumberFormat="1" applyFont="1" applyBorder="1"/>
    <xf numFmtId="0" fontId="13" fillId="0" borderId="37" xfId="0" applyFont="1" applyBorder="1" applyAlignment="1">
      <alignment horizontal="right"/>
    </xf>
    <xf numFmtId="169" fontId="19" fillId="0" borderId="18" xfId="2" applyNumberFormat="1" applyFont="1" applyBorder="1" applyAlignment="1">
      <alignment horizontal="right"/>
    </xf>
    <xf numFmtId="169" fontId="15" fillId="0" borderId="13" xfId="2" applyNumberFormat="1" applyFont="1" applyBorder="1"/>
    <xf numFmtId="169" fontId="15" fillId="0" borderId="40" xfId="2" applyNumberFormat="1" applyFont="1" applyBorder="1" applyAlignment="1">
      <alignment horizontal="right"/>
    </xf>
    <xf numFmtId="169" fontId="15" fillId="0" borderId="40" xfId="2" applyNumberFormat="1" applyFont="1" applyBorder="1"/>
    <xf numFmtId="169" fontId="19" fillId="0" borderId="31" xfId="2" applyNumberFormat="1" applyFont="1" applyBorder="1" applyAlignment="1">
      <alignment horizontal="right"/>
    </xf>
    <xf numFmtId="169" fontId="19" fillId="0" borderId="41" xfId="2" applyNumberFormat="1" applyFont="1" applyBorder="1" applyAlignment="1">
      <alignment horizontal="right"/>
    </xf>
    <xf numFmtId="0" fontId="0" fillId="0" borderId="0" xfId="0" applyAlignment="1">
      <alignment horizontal="left" indent="3"/>
    </xf>
    <xf numFmtId="0" fontId="21" fillId="0" borderId="0" xfId="0" applyFont="1" applyBorder="1"/>
    <xf numFmtId="0" fontId="21" fillId="0" borderId="0" xfId="0" applyFont="1" applyFill="1" applyBorder="1"/>
    <xf numFmtId="0" fontId="22" fillId="0" borderId="38" xfId="0" applyFont="1" applyBorder="1" applyAlignment="1"/>
    <xf numFmtId="0" fontId="22" fillId="0" borderId="33" xfId="0" applyFont="1" applyBorder="1" applyAlignment="1">
      <alignment horizontal="right" wrapText="1"/>
    </xf>
    <xf numFmtId="0" fontId="25" fillId="0" borderId="39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43" fontId="15" fillId="0" borderId="1" xfId="2" applyFont="1" applyBorder="1" applyAlignment="1">
      <alignment horizontal="right"/>
    </xf>
    <xf numFmtId="169" fontId="13" fillId="0" borderId="0" xfId="0" applyNumberFormat="1" applyFont="1"/>
    <xf numFmtId="10" fontId="0" fillId="0" borderId="0" xfId="16" applyNumberFormat="1" applyFont="1"/>
    <xf numFmtId="169" fontId="0" fillId="0" borderId="0" xfId="0" applyNumberFormat="1"/>
    <xf numFmtId="0" fontId="26" fillId="0" borderId="0" xfId="0" applyFont="1" applyBorder="1"/>
    <xf numFmtId="43" fontId="13" fillId="0" borderId="0" xfId="2" applyFont="1"/>
    <xf numFmtId="43" fontId="0" fillId="0" borderId="0" xfId="2" applyFont="1"/>
    <xf numFmtId="0" fontId="27" fillId="0" borderId="0" xfId="0" applyFont="1" applyFill="1" applyBorder="1"/>
    <xf numFmtId="0" fontId="27" fillId="0" borderId="0" xfId="0" applyFont="1" applyBorder="1"/>
    <xf numFmtId="10" fontId="13" fillId="0" borderId="0" xfId="16" applyNumberFormat="1" applyFont="1"/>
    <xf numFmtId="0" fontId="28" fillId="0" borderId="4" xfId="0" applyFont="1" applyBorder="1"/>
    <xf numFmtId="0" fontId="28" fillId="0" borderId="0" xfId="0" applyFont="1" applyFill="1" applyBorder="1"/>
    <xf numFmtId="0" fontId="21" fillId="0" borderId="15" xfId="0" applyFont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3" fontId="13" fillId="0" borderId="0" xfId="3" applyFont="1" applyBorder="1" applyAlignment="1">
      <alignment horizontal="right" vertical="top"/>
    </xf>
    <xf numFmtId="17" fontId="14" fillId="0" borderId="0" xfId="0" applyNumberFormat="1" applyFont="1" applyBorder="1" applyAlignment="1">
      <alignment horizontal="right" vertical="center"/>
    </xf>
    <xf numFmtId="43" fontId="13" fillId="0" borderId="0" xfId="4" applyFont="1" applyBorder="1" applyAlignment="1">
      <alignment horizontal="right" vertical="top"/>
    </xf>
    <xf numFmtId="164" fontId="0" fillId="0" borderId="0" xfId="0" applyNumberFormat="1"/>
    <xf numFmtId="169" fontId="19" fillId="0" borderId="41" xfId="2" applyNumberFormat="1" applyFont="1" applyBorder="1"/>
    <xf numFmtId="43" fontId="15" fillId="0" borderId="30" xfId="2" applyFont="1" applyBorder="1"/>
    <xf numFmtId="170" fontId="31" fillId="0" borderId="14" xfId="2" applyNumberFormat="1" applyFont="1" applyFill="1" applyBorder="1"/>
    <xf numFmtId="170" fontId="32" fillId="0" borderId="14" xfId="2" applyNumberFormat="1" applyFont="1" applyBorder="1"/>
    <xf numFmtId="0" fontId="14" fillId="0" borderId="6" xfId="0" applyFont="1" applyFill="1" applyBorder="1" applyAlignment="1">
      <alignment horizontal="center"/>
    </xf>
    <xf numFmtId="0" fontId="13" fillId="0" borderId="14" xfId="0" applyFont="1" applyBorder="1" applyAlignment="1">
      <alignment horizontal="left" vertical="top"/>
    </xf>
    <xf numFmtId="0" fontId="18" fillId="0" borderId="0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3" fillId="0" borderId="6" xfId="0" applyFont="1" applyBorder="1"/>
    <xf numFmtId="0" fontId="18" fillId="0" borderId="1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3" fillId="0" borderId="23" xfId="0" applyFont="1" applyBorder="1"/>
    <xf numFmtId="0" fontId="3" fillId="0" borderId="10" xfId="0" applyFont="1" applyBorder="1"/>
    <xf numFmtId="0" fontId="14" fillId="0" borderId="24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23" xfId="0" applyFont="1" applyBorder="1" applyAlignment="1">
      <alignment horizontal="right"/>
    </xf>
    <xf numFmtId="0" fontId="13" fillId="0" borderId="1" xfId="0" applyFont="1" applyBorder="1" applyAlignment="1">
      <alignment horizontal="left" vertical="top"/>
    </xf>
    <xf numFmtId="0" fontId="13" fillId="0" borderId="1" xfId="0" quotePrefix="1" applyFont="1" applyBorder="1" applyAlignment="1">
      <alignment horizontal="left" vertical="top"/>
    </xf>
    <xf numFmtId="0" fontId="14" fillId="0" borderId="1" xfId="0" quotePrefix="1" applyFont="1" applyBorder="1" applyAlignment="1">
      <alignment horizontal="left" vertical="top"/>
    </xf>
    <xf numFmtId="0" fontId="13" fillId="0" borderId="23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169" fontId="13" fillId="0" borderId="6" xfId="2" applyNumberFormat="1" applyFont="1" applyFill="1" applyBorder="1" applyAlignment="1">
      <alignment horizontal="right" vertical="top"/>
    </xf>
    <xf numFmtId="43" fontId="13" fillId="0" borderId="10" xfId="2" applyFont="1" applyBorder="1" applyAlignment="1">
      <alignment horizontal="right" vertical="top"/>
    </xf>
    <xf numFmtId="0" fontId="14" fillId="0" borderId="1" xfId="0" applyFont="1" applyBorder="1"/>
    <xf numFmtId="169" fontId="14" fillId="0" borderId="14" xfId="2" applyNumberFormat="1" applyFont="1" applyFill="1" applyBorder="1"/>
    <xf numFmtId="0" fontId="13" fillId="0" borderId="23" xfId="0" applyFont="1" applyBorder="1"/>
    <xf numFmtId="0" fontId="3" fillId="0" borderId="23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24" xfId="0" applyBorder="1"/>
    <xf numFmtId="0" fontId="13" fillId="0" borderId="24" xfId="0" applyFont="1" applyBorder="1"/>
    <xf numFmtId="0" fontId="13" fillId="0" borderId="1" xfId="0" quotePrefix="1" applyFont="1" applyBorder="1"/>
    <xf numFmtId="0" fontId="3" fillId="0" borderId="1" xfId="0" applyFont="1" applyBorder="1"/>
    <xf numFmtId="0" fontId="13" fillId="0" borderId="1" xfId="0" applyFont="1" applyBorder="1"/>
    <xf numFmtId="0" fontId="13" fillId="0" borderId="6" xfId="0" applyFont="1" applyBorder="1" applyAlignment="1">
      <alignment horizontal="left"/>
    </xf>
    <xf numFmtId="0" fontId="13" fillId="0" borderId="10" xfId="0" applyFont="1" applyBorder="1" applyAlignment="1">
      <alignment wrapText="1"/>
    </xf>
    <xf numFmtId="169" fontId="15" fillId="0" borderId="10" xfId="2" applyNumberFormat="1" applyFont="1" applyBorder="1"/>
    <xf numFmtId="169" fontId="45" fillId="0" borderId="6" xfId="2" applyNumberFormat="1" applyFont="1" applyFill="1" applyBorder="1" applyAlignment="1">
      <alignment horizontal="right" vertical="top"/>
    </xf>
    <xf numFmtId="169" fontId="27" fillId="0" borderId="10" xfId="2" applyNumberFormat="1" applyFont="1" applyBorder="1" applyAlignment="1">
      <alignment vertical="top"/>
    </xf>
    <xf numFmtId="0" fontId="18" fillId="0" borderId="0" xfId="0" applyFont="1" applyBorder="1" applyAlignment="1">
      <alignment horizontal="center"/>
    </xf>
    <xf numFmtId="0" fontId="21" fillId="0" borderId="6" xfId="0" applyFont="1" applyBorder="1" applyAlignment="1">
      <alignment horizontal="right"/>
    </xf>
    <xf numFmtId="0" fontId="21" fillId="0" borderId="1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169" fontId="13" fillId="0" borderId="23" xfId="3" applyNumberFormat="1" applyFont="1" applyBorder="1" applyAlignment="1">
      <alignment horizontal="right" vertical="top"/>
    </xf>
    <xf numFmtId="169" fontId="13" fillId="0" borderId="32" xfId="3" applyNumberFormat="1" applyFont="1" applyBorder="1" applyAlignment="1">
      <alignment horizontal="right" vertical="top"/>
    </xf>
    <xf numFmtId="2" fontId="0" fillId="0" borderId="0" xfId="0" applyNumberFormat="1"/>
    <xf numFmtId="10" fontId="3" fillId="0" borderId="0" xfId="16" applyNumberFormat="1" applyFont="1"/>
    <xf numFmtId="43" fontId="0" fillId="0" borderId="0" xfId="0" applyNumberFormat="1"/>
    <xf numFmtId="169" fontId="45" fillId="23" borderId="23" xfId="2" applyNumberFormat="1" applyFont="1" applyFill="1" applyBorder="1" applyAlignment="1">
      <alignment horizontal="right" vertical="top"/>
    </xf>
    <xf numFmtId="43" fontId="45" fillId="0" borderId="1" xfId="2" applyFont="1" applyBorder="1" applyAlignment="1">
      <alignment horizontal="right" vertical="top"/>
    </xf>
    <xf numFmtId="43" fontId="45" fillId="0" borderId="1" xfId="2" applyNumberFormat="1" applyFont="1" applyBorder="1" applyAlignment="1">
      <alignment horizontal="right" vertical="top"/>
    </xf>
    <xf numFmtId="169" fontId="13" fillId="0" borderId="0" xfId="2" applyNumberFormat="1" applyFont="1" applyBorder="1" applyAlignment="1">
      <alignment horizontal="right" vertical="top"/>
    </xf>
    <xf numFmtId="169" fontId="13" fillId="0" borderId="23" xfId="2" applyNumberFormat="1" applyFont="1" applyBorder="1" applyAlignment="1">
      <alignment horizontal="right" vertical="top"/>
    </xf>
    <xf numFmtId="169" fontId="13" fillId="0" borderId="1" xfId="2" applyNumberFormat="1" applyFont="1" applyFill="1" applyBorder="1" applyAlignment="1">
      <alignment horizontal="right" vertical="top"/>
    </xf>
    <xf numFmtId="169" fontId="13" fillId="0" borderId="1" xfId="2" quotePrefix="1" applyNumberFormat="1" applyFont="1" applyFill="1" applyBorder="1" applyAlignment="1">
      <alignment horizontal="right" vertical="top"/>
    </xf>
    <xf numFmtId="169" fontId="13" fillId="0" borderId="1" xfId="2" applyNumberFormat="1" applyFont="1" applyBorder="1" applyAlignment="1">
      <alignment horizontal="right" vertical="top"/>
    </xf>
    <xf numFmtId="0" fontId="0" fillId="0" borderId="0" xfId="0" applyAlignment="1">
      <alignment wrapText="1"/>
    </xf>
    <xf numFmtId="0" fontId="14" fillId="0" borderId="2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3" fillId="0" borderId="14" xfId="0" applyFont="1" applyBorder="1" applyAlignment="1">
      <alignment horizontal="left" vertical="top"/>
    </xf>
    <xf numFmtId="2" fontId="13" fillId="0" borderId="30" xfId="0" applyNumberFormat="1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14" fillId="0" borderId="10" xfId="0" applyFont="1" applyFill="1" applyBorder="1" applyAlignment="1">
      <alignment horizontal="center"/>
    </xf>
    <xf numFmtId="0" fontId="14" fillId="0" borderId="24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3" fillId="0" borderId="13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8" fillId="0" borderId="4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/>
    </xf>
  </cellXfs>
  <cellStyles count="81">
    <cellStyle name="_Book1 (2)" xfId="19"/>
    <cellStyle name="_HO Investments" xfId="20"/>
    <cellStyle name="_HO loan movement schedule" xfId="21"/>
    <cellStyle name="Calc Currency (0)" xfId="22"/>
    <cellStyle name="category" xfId="1"/>
    <cellStyle name="Comma" xfId="2" builtinId="3"/>
    <cellStyle name="Comma 2" xfId="3"/>
    <cellStyle name="Comma 2 2" xfId="4"/>
    <cellStyle name="Comma 3" xfId="18"/>
    <cellStyle name="Comma 3 2" xfId="23"/>
    <cellStyle name="Comma 4" xfId="24"/>
    <cellStyle name="Copied" xfId="25"/>
    <cellStyle name="Currency $" xfId="5"/>
    <cellStyle name="date" xfId="6"/>
    <cellStyle name="Entered" xfId="26"/>
    <cellStyle name="Formula" xfId="27"/>
    <cellStyle name="Grey" xfId="7"/>
    <cellStyle name="HEADER" xfId="8"/>
    <cellStyle name="Header1" xfId="28"/>
    <cellStyle name="Header2" xfId="29"/>
    <cellStyle name="Input [yellow]" xfId="9"/>
    <cellStyle name="Model" xfId="10"/>
    <cellStyle name="Normal" xfId="0" builtinId="0"/>
    <cellStyle name="Normal - Style1" xfId="11"/>
    <cellStyle name="Normal 2" xfId="17"/>
    <cellStyle name="Normal 2 2" xfId="12"/>
    <cellStyle name="Normal 3" xfId="30"/>
    <cellStyle name="Normal 4" xfId="31"/>
    <cellStyle name="Normal 4 2" xfId="32"/>
    <cellStyle name="Normal 5" xfId="33"/>
    <cellStyle name="Normal 6" xfId="34"/>
    <cellStyle name="Percent" xfId="16" builtinId="5"/>
    <cellStyle name="Percent [2]" xfId="13"/>
    <cellStyle name="Percent 2" xfId="15"/>
    <cellStyle name="RevList" xfId="35"/>
    <cellStyle name="SAPBEXaggData" xfId="36"/>
    <cellStyle name="SAPBEXaggDataEmph" xfId="37"/>
    <cellStyle name="SAPBEXaggItem" xfId="38"/>
    <cellStyle name="SAPBEXaggItemX" xfId="39"/>
    <cellStyle name="SAPBEXchaText" xfId="40"/>
    <cellStyle name="SAPBEXexcBad7" xfId="41"/>
    <cellStyle name="SAPBEXexcBad8" xfId="42"/>
    <cellStyle name="SAPBEXexcBad9" xfId="43"/>
    <cellStyle name="SAPBEXexcCritical4" xfId="44"/>
    <cellStyle name="SAPBEXexcCritical5" xfId="45"/>
    <cellStyle name="SAPBEXexcCritical6" xfId="46"/>
    <cellStyle name="SAPBEXexcGood1" xfId="47"/>
    <cellStyle name="SAPBEXexcGood2" xfId="48"/>
    <cellStyle name="SAPBEXexcGood3" xfId="49"/>
    <cellStyle name="SAPBEXfilterDrill" xfId="50"/>
    <cellStyle name="SAPBEXfilterItem" xfId="51"/>
    <cellStyle name="SAPBEXfilterText" xfId="52"/>
    <cellStyle name="SAPBEXformats" xfId="53"/>
    <cellStyle name="SAPBEXheaderItem" xfId="54"/>
    <cellStyle name="SAPBEXheaderText" xfId="55"/>
    <cellStyle name="SAPBEXHLevel0" xfId="56"/>
    <cellStyle name="SAPBEXHLevel0X" xfId="57"/>
    <cellStyle name="SAPBEXHLevel1" xfId="58"/>
    <cellStyle name="SAPBEXHLevel1X" xfId="59"/>
    <cellStyle name="SAPBEXHLevel2" xfId="60"/>
    <cellStyle name="SAPBEXHLevel2X" xfId="61"/>
    <cellStyle name="SAPBEXHLevel3" xfId="62"/>
    <cellStyle name="SAPBEXHLevel3X" xfId="63"/>
    <cellStyle name="SAPBEXresData" xfId="64"/>
    <cellStyle name="SAPBEXresDataEmph" xfId="65"/>
    <cellStyle name="SAPBEXresItem" xfId="66"/>
    <cellStyle name="SAPBEXresItemX" xfId="67"/>
    <cellStyle name="SAPBEXstdData" xfId="68"/>
    <cellStyle name="SAPBEXstdDataEmph" xfId="69"/>
    <cellStyle name="SAPBEXstdItem" xfId="70"/>
    <cellStyle name="SAPBEXstdItemX" xfId="71"/>
    <cellStyle name="SAPBEXtitle" xfId="72"/>
    <cellStyle name="SAPBEXundefined" xfId="73"/>
    <cellStyle name="Style 1" xfId="74"/>
    <cellStyle name="subhead" xfId="14"/>
    <cellStyle name="Subtotal" xfId="75"/>
    <cellStyle name="Title03" xfId="76"/>
    <cellStyle name="Tusental (0)_pldt" xfId="77"/>
    <cellStyle name="Tusental_pldt" xfId="78"/>
    <cellStyle name="Valuta (0)_pldt" xfId="79"/>
    <cellStyle name="Valuta_pldt" xfId="8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14</xdr:row>
      <xdr:rowOff>85725</xdr:rowOff>
    </xdr:from>
    <xdr:to>
      <xdr:col>5</xdr:col>
      <xdr:colOff>28575</xdr:colOff>
      <xdr:row>16</xdr:row>
      <xdr:rowOff>428625</xdr:rowOff>
    </xdr:to>
    <xdr:sp macro="" textlink="">
      <xdr:nvSpPr>
        <xdr:cNvPr id="13595" name="AutoShape 1"/>
        <xdr:cNvSpPr>
          <a:spLocks/>
        </xdr:cNvSpPr>
      </xdr:nvSpPr>
      <xdr:spPr bwMode="auto">
        <a:xfrm>
          <a:off x="6572250" y="4924425"/>
          <a:ext cx="171450" cy="1057275"/>
        </a:xfrm>
        <a:prstGeom prst="rightBrace">
          <a:avLst>
            <a:gd name="adj1" fmla="val 51389"/>
            <a:gd name="adj2" fmla="val 50000"/>
          </a:avLst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619125</xdr:colOff>
      <xdr:row>14</xdr:row>
      <xdr:rowOff>76200</xdr:rowOff>
    </xdr:from>
    <xdr:to>
      <xdr:col>8</xdr:col>
      <xdr:colOff>57150</xdr:colOff>
      <xdr:row>16</xdr:row>
      <xdr:rowOff>419100</xdr:rowOff>
    </xdr:to>
    <xdr:sp macro="" textlink="">
      <xdr:nvSpPr>
        <xdr:cNvPr id="13596" name="AutoShape 2"/>
        <xdr:cNvSpPr>
          <a:spLocks/>
        </xdr:cNvSpPr>
      </xdr:nvSpPr>
      <xdr:spPr bwMode="auto">
        <a:xfrm>
          <a:off x="8334375" y="4914900"/>
          <a:ext cx="171450" cy="1057275"/>
        </a:xfrm>
        <a:prstGeom prst="rightBrace">
          <a:avLst>
            <a:gd name="adj1" fmla="val 51389"/>
            <a:gd name="adj2" fmla="val 50000"/>
          </a:avLst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ew%20Folder\AY0304\0602Ind_Ac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ABRAV~1\LOCALS~1\Temp\OCT%2005%20FCC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jaiswar\Documents\Commercial%20Engineers%20(CEBBCO)\Audit_December%202009\Financial\Final\CEBBCO%20Balance%20Sheet%2031.12.2009-%2019%2003%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Profit&amp;Loss"/>
      <sheetName val="SCH I -Capital"/>
      <sheetName val="SCH-II (R &amp; S)"/>
      <sheetName val="SCH-III (LOANS)"/>
      <sheetName val="SCH - IV(FA)"/>
      <sheetName val="SCH-V (Investments)"/>
      <sheetName val="SCH VI"/>
      <sheetName val="SCH VII &amp; VIII"/>
      <sheetName val="SCH IX &amp; X"/>
      <sheetName val="TRIAL BALANCE"/>
      <sheetName val="Abst"/>
      <sheetName val="BS-vari"/>
      <sheetName val="PL-vari"/>
      <sheetName val="Provisions"/>
      <sheetName val="D. TAX (OPENING)"/>
      <sheetName val="D.TAX F-02"/>
      <sheetName val="MKTVAL"/>
      <sheetName val="Int Recd"/>
      <sheetName val="FA Register"/>
      <sheetName val="Sheet2"/>
      <sheetName val="WEALTH TAX"/>
      <sheetName val="eps"/>
    </sheetNames>
    <sheetDataSet>
      <sheetData sheetId="0"/>
      <sheetData sheetId="1"/>
      <sheetData sheetId="2"/>
      <sheetData sheetId="3"/>
      <sheetData sheetId="4" refreshError="1">
        <row r="5">
          <cell r="A5" t="str">
            <v>SCHEDULE III</v>
          </cell>
        </row>
        <row r="7">
          <cell r="A7" t="str">
            <v>LOAN FUNDS :</v>
          </cell>
        </row>
        <row r="9">
          <cell r="D9" t="str">
            <v>30th June '2002</v>
          </cell>
          <cell r="F9" t="str">
            <v>31st March'2002</v>
          </cell>
        </row>
        <row r="10">
          <cell r="D10" t="str">
            <v>Rupees</v>
          </cell>
          <cell r="F10" t="str">
            <v>Rupees</v>
          </cell>
        </row>
        <row r="11">
          <cell r="D11" t="str">
            <v>lakhs</v>
          </cell>
          <cell r="F11" t="str">
            <v>lakhs</v>
          </cell>
        </row>
        <row r="14">
          <cell r="B14" t="str">
            <v>Unsecured :</v>
          </cell>
        </row>
        <row r="16">
          <cell r="B16" t="str">
            <v xml:space="preserve"> Other Loans and Advances</v>
          </cell>
        </row>
        <row r="17">
          <cell r="B17" t="str">
            <v xml:space="preserve">   Zero Coupon Optionally Convertible Debentures (2010)</v>
          </cell>
        </row>
        <row r="18">
          <cell r="B18" t="str">
            <v xml:space="preserve">   issued to the holding company </v>
          </cell>
          <cell r="D18">
            <v>2500</v>
          </cell>
          <cell r="F18">
            <v>2500</v>
          </cell>
        </row>
        <row r="21">
          <cell r="B21" t="str">
            <v xml:space="preserve">Short term loans and advances from Companies </v>
          </cell>
        </row>
        <row r="22">
          <cell r="B22" t="str">
            <v>GESCO</v>
          </cell>
          <cell r="D22">
            <v>1150</v>
          </cell>
          <cell r="F22">
            <v>1150</v>
          </cell>
        </row>
        <row r="23">
          <cell r="B23" t="str">
            <v>Mahindra &amp; Mahindra</v>
          </cell>
          <cell r="D23">
            <v>974</v>
          </cell>
          <cell r="F23">
            <v>820</v>
          </cell>
        </row>
        <row r="26">
          <cell r="B26" t="str">
            <v xml:space="preserve">Total... </v>
          </cell>
          <cell r="D26">
            <v>4624</v>
          </cell>
          <cell r="F26">
            <v>4470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M CAPEXP"/>
      <sheetName val="Sector"/>
      <sheetName val="Knd"/>
      <sheetName val="Nsk"/>
      <sheetName val="Igt"/>
      <sheetName val="Zbd"/>
    </sheetNames>
    <sheetDataSet>
      <sheetData sheetId="0"/>
      <sheetData sheetId="1"/>
      <sheetData sheetId="2">
        <row r="12">
          <cell r="G12">
            <v>579743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Cash Flow Statement"/>
      <sheetName val="Working of CFS"/>
      <sheetName val="sch-5"/>
      <sheetName val="Trial (In Lacs)"/>
      <sheetName val="IT Dep Working"/>
      <sheetName val="Income Tax Working"/>
      <sheetName val="Sister Concern"/>
      <sheetName val="Income Tax Details"/>
      <sheetName val="Unit-I"/>
      <sheetName val="JSR"/>
      <sheetName val="Unit-III"/>
      <sheetName val="Unit-II"/>
      <sheetName val="Uni-IV"/>
      <sheetName val="Bilashpur"/>
      <sheetName val="CFS"/>
      <sheetName val="Sheet3"/>
      <sheetName val="diector_commisions"/>
      <sheetName val="E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zoomScale="75" zoomScaleNormal="70" workbookViewId="0">
      <pane xSplit="2" ySplit="8" topLeftCell="C12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16.42578125" defaultRowHeight="12.75" x14ac:dyDescent="0.2"/>
  <cols>
    <col min="1" max="1" width="5" customWidth="1"/>
    <col min="2" max="2" width="67.7109375" customWidth="1"/>
    <col min="3" max="3" width="16.28515625" customWidth="1"/>
    <col min="4" max="4" width="10.140625" customWidth="1"/>
    <col min="5" max="5" width="1.5703125" customWidth="1"/>
    <col min="6" max="6" width="15" customWidth="1"/>
    <col min="7" max="7" width="10" customWidth="1"/>
    <col min="8" max="8" width="1" customWidth="1"/>
    <col min="9" max="9" width="10.42578125" customWidth="1"/>
    <col min="10" max="10" width="100.7109375" customWidth="1"/>
    <col min="13" max="14" width="16.42578125" style="27"/>
  </cols>
  <sheetData>
    <row r="1" spans="1:14" ht="34.5" customHeight="1" x14ac:dyDescent="0.4">
      <c r="A1" s="46" t="s">
        <v>4</v>
      </c>
      <c r="B1" s="44"/>
      <c r="C1" s="32"/>
      <c r="D1" s="32"/>
      <c r="E1" s="32"/>
      <c r="F1" s="32"/>
      <c r="G1" s="32"/>
      <c r="H1" s="32"/>
      <c r="I1" s="32"/>
      <c r="J1" s="40"/>
      <c r="K1" s="32"/>
      <c r="L1" s="32"/>
    </row>
    <row r="2" spans="1:14" ht="24.75" customHeight="1" x14ac:dyDescent="0.25">
      <c r="A2" s="26" t="s">
        <v>38</v>
      </c>
      <c r="B2" s="45"/>
      <c r="C2" s="33"/>
      <c r="D2" s="33"/>
      <c r="E2" s="33"/>
      <c r="F2" s="33"/>
      <c r="G2" s="33"/>
      <c r="H2" s="33"/>
      <c r="I2" s="33"/>
      <c r="J2" s="41"/>
      <c r="K2" s="33"/>
      <c r="L2" s="33"/>
    </row>
    <row r="3" spans="1:14" ht="15" customHeight="1" x14ac:dyDescent="0.2">
      <c r="A3" s="1"/>
      <c r="B3" s="2"/>
      <c r="C3" s="2"/>
      <c r="D3" s="2"/>
      <c r="E3" s="2"/>
      <c r="F3" s="5" t="s">
        <v>50</v>
      </c>
      <c r="G3" s="5"/>
      <c r="H3" s="4"/>
      <c r="I3" s="5"/>
      <c r="J3" s="3"/>
    </row>
    <row r="4" spans="1:14" s="52" customFormat="1" ht="15.75" x14ac:dyDescent="0.25">
      <c r="A4" s="35"/>
      <c r="B4" s="7"/>
      <c r="C4" s="257"/>
      <c r="D4" s="258"/>
      <c r="E4" s="258"/>
      <c r="F4" s="258"/>
      <c r="G4" s="42"/>
      <c r="H4" s="6"/>
      <c r="I4" s="8"/>
      <c r="J4" s="9"/>
      <c r="M4" s="23"/>
      <c r="N4" s="23"/>
    </row>
    <row r="5" spans="1:14" s="52" customFormat="1" ht="15.75" x14ac:dyDescent="0.25">
      <c r="A5" s="53"/>
      <c r="B5" s="10"/>
      <c r="C5" s="259" t="s">
        <v>60</v>
      </c>
      <c r="D5" s="260"/>
      <c r="E5" s="260"/>
      <c r="F5" s="260"/>
      <c r="G5" s="43"/>
      <c r="H5" s="11"/>
      <c r="I5" s="12"/>
      <c r="J5" s="13"/>
      <c r="M5" s="23"/>
      <c r="N5" s="23"/>
    </row>
    <row r="6" spans="1:14" s="52" customFormat="1" ht="15.75" x14ac:dyDescent="0.25">
      <c r="A6" s="53"/>
      <c r="B6" s="10"/>
      <c r="C6" s="263" t="s">
        <v>58</v>
      </c>
      <c r="D6" s="264"/>
      <c r="E6" s="43"/>
      <c r="F6" s="263" t="s">
        <v>59</v>
      </c>
      <c r="G6" s="264"/>
      <c r="H6" s="11"/>
      <c r="I6" s="12"/>
      <c r="J6" s="13"/>
      <c r="M6" s="23"/>
      <c r="N6" s="23"/>
    </row>
    <row r="7" spans="1:14" s="52" customFormat="1" ht="37.5" customHeight="1" x14ac:dyDescent="0.25">
      <c r="A7" s="54"/>
      <c r="B7" s="16"/>
      <c r="C7" s="17" t="s">
        <v>39</v>
      </c>
      <c r="D7" s="50" t="s">
        <v>40</v>
      </c>
      <c r="E7" s="14"/>
      <c r="F7" s="48"/>
      <c r="G7" s="51" t="s">
        <v>40</v>
      </c>
      <c r="H7" s="15"/>
      <c r="I7" s="65" t="s">
        <v>41</v>
      </c>
      <c r="J7" s="92" t="s">
        <v>42</v>
      </c>
      <c r="M7" s="23"/>
      <c r="N7" s="23"/>
    </row>
    <row r="8" spans="1:14" s="52" customFormat="1" ht="15.75" hidden="1" x14ac:dyDescent="0.25">
      <c r="A8" s="38"/>
      <c r="B8" s="20"/>
      <c r="C8" s="34"/>
      <c r="D8" s="47"/>
      <c r="E8" s="18"/>
      <c r="F8" s="21"/>
      <c r="G8" s="28"/>
      <c r="H8" s="19"/>
      <c r="I8" s="49"/>
      <c r="J8" s="22"/>
      <c r="M8" s="23"/>
      <c r="N8" s="23"/>
    </row>
    <row r="9" spans="1:14" s="52" customFormat="1" ht="143.25" customHeight="1" x14ac:dyDescent="0.2">
      <c r="A9" s="55" t="s">
        <v>6</v>
      </c>
      <c r="B9" s="56" t="s">
        <v>55</v>
      </c>
      <c r="C9" s="57">
        <v>4877.5200000000004</v>
      </c>
      <c r="D9" s="58">
        <f>C9/$C$13%</f>
        <v>108.45874693136939</v>
      </c>
      <c r="E9" s="59"/>
      <c r="F9" s="60">
        <v>4930.67</v>
      </c>
      <c r="G9" s="60">
        <f>F9/$F$13%</f>
        <v>108.18163268440486</v>
      </c>
      <c r="H9" s="62"/>
      <c r="I9" s="61">
        <f>(C9-F9)/F9%</f>
        <v>-1.0779468104740255</v>
      </c>
      <c r="J9" s="84" t="s">
        <v>3</v>
      </c>
      <c r="M9" s="23"/>
      <c r="N9" s="23"/>
    </row>
    <row r="10" spans="1:14" s="52" customFormat="1" ht="15.75" x14ac:dyDescent="0.2">
      <c r="A10" s="55"/>
      <c r="B10" s="56" t="s">
        <v>7</v>
      </c>
      <c r="C10" s="66">
        <v>-398.82</v>
      </c>
      <c r="D10" s="58">
        <f>C10/$C$13%</f>
        <v>-8.8683424058063807</v>
      </c>
      <c r="E10" s="59"/>
      <c r="F10" s="90">
        <v>-465.67</v>
      </c>
      <c r="G10" s="60">
        <f>F10/$F$13%</f>
        <v>-10.217057903316752</v>
      </c>
      <c r="H10" s="62"/>
      <c r="I10" s="61">
        <f>(C10-F10)/F10%</f>
        <v>-14.355659587261371</v>
      </c>
      <c r="J10" s="84" t="s">
        <v>61</v>
      </c>
      <c r="M10" s="23"/>
      <c r="N10" s="23"/>
    </row>
    <row r="11" spans="1:14" s="52" customFormat="1" ht="15.75" x14ac:dyDescent="0.2">
      <c r="A11" s="55" t="s">
        <v>24</v>
      </c>
      <c r="B11" s="56" t="s">
        <v>8</v>
      </c>
      <c r="C11" s="57">
        <f>C9+C10</f>
        <v>4478.7000000000007</v>
      </c>
      <c r="D11" s="58">
        <f>C11/$C$13%</f>
        <v>99.590404525563017</v>
      </c>
      <c r="E11" s="59"/>
      <c r="F11" s="60">
        <f>F9+F10</f>
        <v>4465</v>
      </c>
      <c r="G11" s="60">
        <f>F11/$F$13%</f>
        <v>97.964574781088103</v>
      </c>
      <c r="H11" s="62"/>
      <c r="I11" s="61">
        <f>(C11-F11)/F11%</f>
        <v>0.30683090705488753</v>
      </c>
      <c r="J11" s="85"/>
      <c r="M11" s="23"/>
      <c r="N11" s="23"/>
    </row>
    <row r="12" spans="1:14" s="52" customFormat="1" ht="15.75" x14ac:dyDescent="0.2">
      <c r="A12" s="55" t="s">
        <v>25</v>
      </c>
      <c r="B12" s="56" t="s">
        <v>26</v>
      </c>
      <c r="C12" s="66">
        <v>18.420000000000002</v>
      </c>
      <c r="D12" s="58">
        <f>C12/$C$13%</f>
        <v>0.40959547443697292</v>
      </c>
      <c r="E12" s="59"/>
      <c r="F12" s="90">
        <v>92.77</v>
      </c>
      <c r="G12" s="60">
        <f>F12/$F$13%</f>
        <v>2.0354252189118798</v>
      </c>
      <c r="H12" s="62"/>
      <c r="I12" s="61">
        <f>(C12-F12)/F12%</f>
        <v>-80.144443246739243</v>
      </c>
      <c r="J12" s="67" t="s">
        <v>56</v>
      </c>
      <c r="M12" s="23"/>
      <c r="N12" s="23"/>
    </row>
    <row r="13" spans="1:14" s="52" customFormat="1" ht="15.75" x14ac:dyDescent="0.2">
      <c r="A13" s="55"/>
      <c r="B13" s="56" t="s">
        <v>27</v>
      </c>
      <c r="C13" s="68">
        <f>C11+C12</f>
        <v>4497.1200000000008</v>
      </c>
      <c r="D13" s="58">
        <f>C13/$C$13%</f>
        <v>100</v>
      </c>
      <c r="E13" s="59"/>
      <c r="F13" s="60">
        <f>F11+F12</f>
        <v>4557.7700000000004</v>
      </c>
      <c r="G13" s="60">
        <f>F13/$F$13%</f>
        <v>100</v>
      </c>
      <c r="H13" s="62"/>
      <c r="I13" s="61">
        <f>(C13-F13)/F13%</f>
        <v>-1.3306946160073814</v>
      </c>
      <c r="J13" s="85"/>
      <c r="M13" s="23"/>
      <c r="N13" s="23"/>
    </row>
    <row r="14" spans="1:14" s="52" customFormat="1" ht="15.75" x14ac:dyDescent="0.2">
      <c r="A14" s="37" t="s">
        <v>9</v>
      </c>
      <c r="B14" s="56" t="s">
        <v>28</v>
      </c>
      <c r="C14" s="57"/>
      <c r="D14" s="58"/>
      <c r="E14" s="59"/>
      <c r="F14" s="60"/>
      <c r="G14" s="60"/>
      <c r="H14" s="62"/>
      <c r="I14" s="61"/>
      <c r="J14" s="85"/>
      <c r="M14" s="23"/>
      <c r="N14" s="23"/>
    </row>
    <row r="15" spans="1:14" s="52" customFormat="1" ht="40.5" customHeight="1" x14ac:dyDescent="0.2">
      <c r="A15" s="37" t="s">
        <v>10</v>
      </c>
      <c r="B15" s="56" t="s">
        <v>51</v>
      </c>
      <c r="C15" s="57">
        <v>47.47</v>
      </c>
      <c r="D15" s="58"/>
      <c r="E15" s="59"/>
      <c r="F15" s="60">
        <v>-200.41</v>
      </c>
      <c r="G15" s="60"/>
      <c r="H15" s="62"/>
      <c r="I15" s="61"/>
      <c r="J15" s="262" t="s">
        <v>0</v>
      </c>
      <c r="M15" s="23"/>
      <c r="N15" s="23"/>
    </row>
    <row r="16" spans="1:14" s="52" customFormat="1" ht="15.75" x14ac:dyDescent="0.2">
      <c r="A16" s="37" t="s">
        <v>11</v>
      </c>
      <c r="B16" s="56" t="s">
        <v>22</v>
      </c>
      <c r="C16" s="57">
        <v>2843.63</v>
      </c>
      <c r="D16" s="58">
        <f>(C15+C16+C17)/$C$13%</f>
        <v>67.019559184544761</v>
      </c>
      <c r="E16" s="59"/>
      <c r="F16" s="60">
        <v>2990.28</v>
      </c>
      <c r="G16" s="60">
        <f>(F15+F16+F17)/$F$13%</f>
        <v>64.261469973254464</v>
      </c>
      <c r="H16" s="62"/>
      <c r="I16" s="61">
        <f>((C15+C16+C17)-(F15+F16+F17))/(F15+F16+F17)%</f>
        <v>2.9041718876434239</v>
      </c>
      <c r="J16" s="262"/>
      <c r="M16" s="23"/>
      <c r="N16" s="23"/>
    </row>
    <row r="17" spans="1:14" s="52" customFormat="1" ht="35.25" customHeight="1" x14ac:dyDescent="0.2">
      <c r="A17" s="37" t="s">
        <v>12</v>
      </c>
      <c r="B17" s="56" t="s">
        <v>21</v>
      </c>
      <c r="C17" s="57">
        <v>122.85</v>
      </c>
      <c r="D17" s="58"/>
      <c r="E17" s="59"/>
      <c r="F17" s="60">
        <v>139.02000000000001</v>
      </c>
      <c r="G17" s="60"/>
      <c r="H17" s="62"/>
      <c r="I17" s="61"/>
      <c r="J17" s="262"/>
      <c r="M17" s="23"/>
      <c r="N17" s="23"/>
    </row>
    <row r="18" spans="1:14" s="52" customFormat="1" ht="65.25" customHeight="1" x14ac:dyDescent="0.2">
      <c r="A18" s="37" t="s">
        <v>14</v>
      </c>
      <c r="B18" s="56" t="s">
        <v>13</v>
      </c>
      <c r="C18" s="57">
        <v>329.96</v>
      </c>
      <c r="D18" s="58">
        <f>C18/$C$13%</f>
        <v>7.3371402141815185</v>
      </c>
      <c r="E18" s="59"/>
      <c r="F18" s="60">
        <v>294.13</v>
      </c>
      <c r="G18" s="60">
        <f>F18/$F$13%</f>
        <v>6.4533752251649368</v>
      </c>
      <c r="H18" s="62"/>
      <c r="I18" s="61">
        <f>(C18-F18)/F18%</f>
        <v>12.181688369088493</v>
      </c>
      <c r="J18" s="84" t="s">
        <v>62</v>
      </c>
      <c r="M18" s="23"/>
      <c r="N18" s="23"/>
    </row>
    <row r="19" spans="1:14" s="52" customFormat="1" ht="33.75" customHeight="1" x14ac:dyDescent="0.2">
      <c r="A19" s="55" t="s">
        <v>16</v>
      </c>
      <c r="B19" s="56" t="s">
        <v>52</v>
      </c>
      <c r="C19" s="57">
        <v>98.36</v>
      </c>
      <c r="D19" s="58">
        <f>C19/$C$13%</f>
        <v>2.1871775714234882</v>
      </c>
      <c r="E19" s="59"/>
      <c r="F19" s="60">
        <v>89.19</v>
      </c>
      <c r="G19" s="60">
        <f>F19/$F$13%</f>
        <v>1.9568780346529111</v>
      </c>
      <c r="H19" s="62"/>
      <c r="I19" s="61">
        <f>(C19-F19)/F19%</f>
        <v>10.281421684045299</v>
      </c>
      <c r="J19" s="84"/>
      <c r="M19" s="23"/>
      <c r="N19" s="23"/>
    </row>
    <row r="20" spans="1:14" s="52" customFormat="1" ht="69.75" customHeight="1" x14ac:dyDescent="0.2">
      <c r="A20" s="55" t="s">
        <v>19</v>
      </c>
      <c r="B20" s="261" t="s">
        <v>15</v>
      </c>
      <c r="C20" s="57">
        <v>483.7</v>
      </c>
      <c r="D20" s="58">
        <f>C20/$C$13%</f>
        <v>10.755772583342225</v>
      </c>
      <c r="E20" s="59"/>
      <c r="F20" s="60">
        <v>503.57</v>
      </c>
      <c r="G20" s="60">
        <f>F20/$F$13%</f>
        <v>11.048604909857231</v>
      </c>
      <c r="H20" s="62"/>
      <c r="I20" s="61">
        <f>(C20-F20)/F20%</f>
        <v>-3.9458267966717644</v>
      </c>
      <c r="J20" s="84" t="s">
        <v>1</v>
      </c>
      <c r="M20" s="23"/>
      <c r="N20" s="23"/>
    </row>
    <row r="21" spans="1:14" s="52" customFormat="1" ht="15.75" x14ac:dyDescent="0.2">
      <c r="A21" s="55"/>
      <c r="B21" s="261"/>
      <c r="C21" s="57"/>
      <c r="D21" s="58"/>
      <c r="E21" s="59"/>
      <c r="F21" s="60"/>
      <c r="G21" s="60"/>
      <c r="H21" s="62"/>
      <c r="I21" s="61"/>
      <c r="J21" s="84"/>
      <c r="M21" s="23"/>
      <c r="N21" s="23"/>
    </row>
    <row r="22" spans="1:14" s="52" customFormat="1" ht="20.100000000000001" customHeight="1" x14ac:dyDescent="0.2">
      <c r="A22" s="55"/>
      <c r="B22" s="56"/>
      <c r="C22" s="57"/>
      <c r="D22" s="58"/>
      <c r="E22" s="59"/>
      <c r="F22" s="60"/>
      <c r="G22" s="60"/>
      <c r="H22" s="62"/>
      <c r="I22" s="61"/>
      <c r="J22" s="84"/>
      <c r="M22" s="23"/>
      <c r="N22" s="23"/>
    </row>
    <row r="23" spans="1:14" s="52" customFormat="1" ht="20.100000000000001" customHeight="1" x14ac:dyDescent="0.2">
      <c r="A23" s="55"/>
      <c r="B23" s="56"/>
      <c r="C23" s="57"/>
      <c r="D23" s="58"/>
      <c r="E23" s="59"/>
      <c r="F23" s="60"/>
      <c r="G23" s="60"/>
      <c r="H23" s="62"/>
      <c r="I23" s="61"/>
      <c r="J23" s="84"/>
      <c r="M23" s="23"/>
      <c r="N23" s="23"/>
    </row>
    <row r="24" spans="1:14" s="52" customFormat="1" ht="20.100000000000001" customHeight="1" x14ac:dyDescent="0.2">
      <c r="A24" s="55"/>
      <c r="B24" s="56"/>
      <c r="C24" s="57"/>
      <c r="D24" s="58"/>
      <c r="E24" s="59"/>
      <c r="F24" s="60"/>
      <c r="G24" s="60"/>
      <c r="H24" s="62"/>
      <c r="I24" s="61"/>
      <c r="J24" s="84"/>
      <c r="M24" s="23"/>
      <c r="N24" s="23"/>
    </row>
    <row r="25" spans="1:14" s="52" customFormat="1" ht="15.75" x14ac:dyDescent="0.2">
      <c r="A25" s="55" t="s">
        <v>34</v>
      </c>
      <c r="B25" s="56" t="s">
        <v>29</v>
      </c>
      <c r="C25" s="63">
        <f>SUM(C15:C20)</f>
        <v>3925.97</v>
      </c>
      <c r="D25" s="58">
        <f t="shared" ref="D25:D34" si="0">C25/$C$13%</f>
        <v>87.299649553491989</v>
      </c>
      <c r="E25" s="59"/>
      <c r="F25" s="60">
        <f>SUM(F15:F20)</f>
        <v>3815.7800000000007</v>
      </c>
      <c r="G25" s="60">
        <f t="shared" ref="G25:G34" si="1">F25/$F$13%</f>
        <v>83.720328142929546</v>
      </c>
      <c r="H25" s="62"/>
      <c r="I25" s="61">
        <f t="shared" ref="I25:I31" si="2">(C25-F25)/F25%</f>
        <v>2.8877451006085026</v>
      </c>
      <c r="J25" s="85"/>
      <c r="M25" s="23"/>
      <c r="N25" s="23"/>
    </row>
    <row r="26" spans="1:14" s="52" customFormat="1" ht="31.5" x14ac:dyDescent="0.2">
      <c r="A26" s="36" t="s">
        <v>30</v>
      </c>
      <c r="B26" s="39" t="s">
        <v>35</v>
      </c>
      <c r="C26" s="64">
        <f>C13-C25</f>
        <v>571.150000000001</v>
      </c>
      <c r="D26" s="58">
        <f t="shared" si="0"/>
        <v>12.700350446508006</v>
      </c>
      <c r="E26" s="69"/>
      <c r="F26" s="60">
        <f>F13-F25</f>
        <v>741.98999999999978</v>
      </c>
      <c r="G26" s="60">
        <f t="shared" si="1"/>
        <v>16.279671857070447</v>
      </c>
      <c r="H26" s="70"/>
      <c r="I26" s="61">
        <f t="shared" si="2"/>
        <v>-23.024569064272946</v>
      </c>
      <c r="J26" s="86"/>
      <c r="M26" s="23"/>
      <c r="N26" s="23"/>
    </row>
    <row r="27" spans="1:14" s="52" customFormat="1" ht="30" x14ac:dyDescent="0.2">
      <c r="A27" s="37" t="s">
        <v>31</v>
      </c>
      <c r="B27" s="56" t="s">
        <v>23</v>
      </c>
      <c r="C27" s="64">
        <v>24.35</v>
      </c>
      <c r="D27" s="58">
        <f t="shared" si="0"/>
        <v>0.54145764400327312</v>
      </c>
      <c r="E27" s="69"/>
      <c r="F27" s="60">
        <v>133.31</v>
      </c>
      <c r="G27" s="60">
        <f t="shared" si="1"/>
        <v>2.924895288704783</v>
      </c>
      <c r="H27" s="70"/>
      <c r="I27" s="61">
        <f t="shared" si="2"/>
        <v>-81.734303503113054</v>
      </c>
      <c r="J27" s="84" t="s">
        <v>57</v>
      </c>
      <c r="M27" s="23"/>
      <c r="N27" s="23"/>
    </row>
    <row r="28" spans="1:14" s="52" customFormat="1" ht="30" x14ac:dyDescent="0.2">
      <c r="A28" s="37" t="s">
        <v>17</v>
      </c>
      <c r="B28" s="31" t="s">
        <v>36</v>
      </c>
      <c r="C28" s="64">
        <f>C26+C27</f>
        <v>595.50000000000102</v>
      </c>
      <c r="D28" s="58">
        <f t="shared" si="0"/>
        <v>13.241808090511281</v>
      </c>
      <c r="E28" s="69"/>
      <c r="F28" s="60">
        <f>F26+F27</f>
        <v>875.29999999999973</v>
      </c>
      <c r="G28" s="60">
        <f t="shared" si="1"/>
        <v>19.204567145775229</v>
      </c>
      <c r="H28" s="70"/>
      <c r="I28" s="61">
        <f t="shared" si="2"/>
        <v>-31.966183022963421</v>
      </c>
      <c r="J28" s="86"/>
      <c r="M28" s="23"/>
      <c r="N28" s="23"/>
    </row>
    <row r="29" spans="1:14" s="52" customFormat="1" ht="15.75" x14ac:dyDescent="0.2">
      <c r="A29" s="37" t="s">
        <v>32</v>
      </c>
      <c r="B29" s="56" t="s">
        <v>54</v>
      </c>
      <c r="C29" s="57">
        <v>8.1999999999999993</v>
      </c>
      <c r="D29" s="58">
        <f t="shared" si="0"/>
        <v>0.18233891913046565</v>
      </c>
      <c r="E29" s="59"/>
      <c r="F29" s="60">
        <v>12.76</v>
      </c>
      <c r="G29" s="60">
        <f t="shared" si="1"/>
        <v>0.27996147238671537</v>
      </c>
      <c r="H29" s="62"/>
      <c r="I29" s="61">
        <f t="shared" si="2"/>
        <v>-35.736677115987469</v>
      </c>
      <c r="J29" s="84"/>
      <c r="M29" s="23"/>
      <c r="N29" s="23"/>
    </row>
    <row r="30" spans="1:14" s="52" customFormat="1" ht="15.75" x14ac:dyDescent="0.2">
      <c r="A30" s="37" t="s">
        <v>20</v>
      </c>
      <c r="B30" s="56" t="s">
        <v>37</v>
      </c>
      <c r="C30" s="64">
        <f>C28-C29</f>
        <v>587.30000000000098</v>
      </c>
      <c r="D30" s="58">
        <f t="shared" si="0"/>
        <v>13.059469171380814</v>
      </c>
      <c r="E30" s="59"/>
      <c r="F30" s="60">
        <f>F28-F29</f>
        <v>862.53999999999974</v>
      </c>
      <c r="G30" s="60">
        <f t="shared" si="1"/>
        <v>18.924605673388513</v>
      </c>
      <c r="H30" s="62"/>
      <c r="I30" s="61">
        <f t="shared" si="2"/>
        <v>-31.910404155169481</v>
      </c>
      <c r="J30" s="85"/>
      <c r="M30" s="23"/>
      <c r="N30" s="23"/>
    </row>
    <row r="31" spans="1:14" s="52" customFormat="1" ht="15.75" x14ac:dyDescent="0.2">
      <c r="A31" s="37" t="s">
        <v>18</v>
      </c>
      <c r="B31" s="56" t="s">
        <v>53</v>
      </c>
      <c r="C31" s="57">
        <v>0</v>
      </c>
      <c r="D31" s="58">
        <f t="shared" si="0"/>
        <v>0</v>
      </c>
      <c r="E31" s="59"/>
      <c r="F31" s="60">
        <v>90.75</v>
      </c>
      <c r="G31" s="60">
        <f t="shared" si="1"/>
        <v>1.9911052993020706</v>
      </c>
      <c r="H31" s="62"/>
      <c r="I31" s="61">
        <f t="shared" si="2"/>
        <v>-100</v>
      </c>
      <c r="J31" s="85" t="s">
        <v>2</v>
      </c>
      <c r="M31" s="23"/>
      <c r="N31" s="23"/>
    </row>
    <row r="32" spans="1:14" s="52" customFormat="1" ht="15.75" x14ac:dyDescent="0.2">
      <c r="A32" s="37">
        <v>9</v>
      </c>
      <c r="B32" s="56" t="s">
        <v>49</v>
      </c>
      <c r="C32" s="57">
        <f>C30+C31</f>
        <v>587.30000000000098</v>
      </c>
      <c r="D32" s="58">
        <f t="shared" si="0"/>
        <v>13.059469171380814</v>
      </c>
      <c r="E32" s="59"/>
      <c r="F32" s="60">
        <f>F30+F31</f>
        <v>953.28999999999974</v>
      </c>
      <c r="G32" s="60">
        <f t="shared" si="1"/>
        <v>20.915710972690583</v>
      </c>
      <c r="H32" s="62"/>
      <c r="I32" s="61">
        <f>(C32-F32)/F32%</f>
        <v>-38.392304545311376</v>
      </c>
      <c r="J32" s="85"/>
      <c r="M32" s="23"/>
      <c r="N32" s="23"/>
    </row>
    <row r="33" spans="1:14" s="52" customFormat="1" ht="15.75" x14ac:dyDescent="0.2">
      <c r="A33" s="37">
        <v>10</v>
      </c>
      <c r="B33" s="56" t="s">
        <v>48</v>
      </c>
      <c r="C33" s="57">
        <v>173.6</v>
      </c>
      <c r="D33" s="58">
        <f t="shared" si="0"/>
        <v>3.8602483367132732</v>
      </c>
      <c r="E33" s="59"/>
      <c r="F33" s="60">
        <v>250.35</v>
      </c>
      <c r="G33" s="60">
        <f t="shared" si="1"/>
        <v>5.4928177595622412</v>
      </c>
      <c r="H33" s="62"/>
      <c r="I33" s="61">
        <f>(C33-F33)/F33%</f>
        <v>-30.657080087876974</v>
      </c>
      <c r="J33" s="91"/>
      <c r="M33" s="23"/>
      <c r="N33" s="23"/>
    </row>
    <row r="34" spans="1:14" s="52" customFormat="1" ht="15.75" x14ac:dyDescent="0.2">
      <c r="A34" s="36">
        <v>11</v>
      </c>
      <c r="B34" s="71" t="s">
        <v>33</v>
      </c>
      <c r="C34" s="64">
        <f>C32-C33</f>
        <v>413.70000000000095</v>
      </c>
      <c r="D34" s="58">
        <f t="shared" si="0"/>
        <v>9.199220834667539</v>
      </c>
      <c r="E34" s="59"/>
      <c r="F34" s="60">
        <f>F32-F33</f>
        <v>702.93999999999971</v>
      </c>
      <c r="G34" s="60">
        <f t="shared" si="1"/>
        <v>15.422893213128342</v>
      </c>
      <c r="H34" s="62"/>
      <c r="I34" s="61">
        <f>(C34-F34)/F34%</f>
        <v>-41.14718183628743</v>
      </c>
      <c r="J34" s="85"/>
      <c r="M34" s="23"/>
      <c r="N34" s="23"/>
    </row>
    <row r="35" spans="1:14" s="52" customFormat="1" ht="20.25" hidden="1" x14ac:dyDescent="0.3">
      <c r="A35" s="79">
        <v>12</v>
      </c>
      <c r="B35" s="80" t="s">
        <v>43</v>
      </c>
      <c r="C35" s="83"/>
      <c r="D35" s="58"/>
      <c r="E35" s="59"/>
      <c r="F35" s="60"/>
      <c r="G35" s="60"/>
      <c r="H35" s="62"/>
      <c r="I35" s="61"/>
      <c r="J35" s="85"/>
      <c r="M35" s="23"/>
      <c r="N35" s="23"/>
    </row>
    <row r="36" spans="1:14" s="52" customFormat="1" ht="30" hidden="1" x14ac:dyDescent="0.2">
      <c r="A36" s="55"/>
      <c r="B36" s="56" t="s">
        <v>46</v>
      </c>
      <c r="C36" s="63"/>
      <c r="D36" s="58">
        <f>C36/$C$13%</f>
        <v>0</v>
      </c>
      <c r="E36" s="59"/>
      <c r="F36" s="60">
        <v>0</v>
      </c>
      <c r="G36" s="60">
        <f>F36/$F$13%</f>
        <v>0</v>
      </c>
      <c r="H36" s="62"/>
      <c r="I36" s="61"/>
      <c r="J36" s="84" t="s">
        <v>47</v>
      </c>
      <c r="M36" s="23"/>
      <c r="N36" s="23"/>
    </row>
    <row r="37" spans="1:14" s="52" customFormat="1" ht="15.75" hidden="1" x14ac:dyDescent="0.25">
      <c r="A37" s="81" t="s">
        <v>45</v>
      </c>
      <c r="B37" s="82" t="s">
        <v>44</v>
      </c>
      <c r="C37" s="63">
        <f>+C36+C34</f>
        <v>413.70000000000095</v>
      </c>
      <c r="D37" s="58">
        <f>C37/$C$13%</f>
        <v>9.199220834667539</v>
      </c>
      <c r="E37" s="59"/>
      <c r="F37" s="60">
        <f>+F36+F34</f>
        <v>702.93999999999971</v>
      </c>
      <c r="G37" s="60">
        <f>F37/$F$13%</f>
        <v>15.422893213128342</v>
      </c>
      <c r="H37" s="62"/>
      <c r="I37" s="61">
        <f>(C37-F37)/F37%</f>
        <v>-41.14718183628743</v>
      </c>
      <c r="J37" s="85"/>
      <c r="M37" s="23"/>
      <c r="N37" s="23"/>
    </row>
    <row r="38" spans="1:14" s="52" customFormat="1" ht="15.75" thickBot="1" x14ac:dyDescent="0.25">
      <c r="A38" s="72"/>
      <c r="B38" s="73"/>
      <c r="C38" s="74"/>
      <c r="D38" s="75"/>
      <c r="E38" s="76"/>
      <c r="F38" s="75"/>
      <c r="G38" s="75"/>
      <c r="H38" s="77"/>
      <c r="I38" s="78"/>
      <c r="J38" s="87"/>
      <c r="M38" s="23"/>
      <c r="N38" s="23"/>
    </row>
    <row r="39" spans="1:14" ht="6.75" customHeight="1" x14ac:dyDescent="0.2">
      <c r="A39" s="38"/>
      <c r="B39" s="23"/>
      <c r="C39" s="29"/>
      <c r="D39" s="29"/>
      <c r="E39" s="30"/>
      <c r="F39" s="60"/>
      <c r="G39" s="24"/>
      <c r="H39" s="25"/>
      <c r="I39" s="24"/>
      <c r="J39" s="88"/>
    </row>
    <row r="40" spans="1:14" ht="15" x14ac:dyDescent="0.2">
      <c r="F40" s="60"/>
      <c r="J40" s="89"/>
    </row>
    <row r="41" spans="1:14" x14ac:dyDescent="0.2">
      <c r="J41" s="89"/>
    </row>
    <row r="42" spans="1:14" x14ac:dyDescent="0.2">
      <c r="J42" s="89"/>
    </row>
    <row r="43" spans="1:14" x14ac:dyDescent="0.2">
      <c r="J43" s="89"/>
    </row>
    <row r="44" spans="1:14" x14ac:dyDescent="0.2">
      <c r="J44" s="89"/>
    </row>
    <row r="45" spans="1:14" x14ac:dyDescent="0.2">
      <c r="J45" s="89"/>
    </row>
    <row r="46" spans="1:14" x14ac:dyDescent="0.2">
      <c r="J46" s="89"/>
    </row>
    <row r="47" spans="1:14" x14ac:dyDescent="0.2">
      <c r="J47" s="89"/>
    </row>
    <row r="48" spans="1:14" x14ac:dyDescent="0.2">
      <c r="J48" s="89"/>
    </row>
    <row r="49" spans="10:10" x14ac:dyDescent="0.2">
      <c r="J49" s="89"/>
    </row>
    <row r="50" spans="10:10" x14ac:dyDescent="0.2">
      <c r="J50" s="89"/>
    </row>
    <row r="51" spans="10:10" x14ac:dyDescent="0.2">
      <c r="J51" s="89"/>
    </row>
    <row r="52" spans="10:10" x14ac:dyDescent="0.2">
      <c r="J52" s="89"/>
    </row>
    <row r="53" spans="10:10" x14ac:dyDescent="0.2">
      <c r="J53" s="89"/>
    </row>
    <row r="54" spans="10:10" x14ac:dyDescent="0.2">
      <c r="J54" s="89"/>
    </row>
    <row r="55" spans="10:10" x14ac:dyDescent="0.2">
      <c r="J55" s="89"/>
    </row>
    <row r="56" spans="10:10" x14ac:dyDescent="0.2">
      <c r="J56" s="89"/>
    </row>
    <row r="57" spans="10:10" x14ac:dyDescent="0.2">
      <c r="J57" s="89"/>
    </row>
    <row r="58" spans="10:10" x14ac:dyDescent="0.2">
      <c r="J58" s="89"/>
    </row>
    <row r="59" spans="10:10" x14ac:dyDescent="0.2">
      <c r="J59" s="89"/>
    </row>
    <row r="60" spans="10:10" x14ac:dyDescent="0.2">
      <c r="J60" s="89"/>
    </row>
    <row r="61" spans="10:10" x14ac:dyDescent="0.2">
      <c r="J61" s="89"/>
    </row>
    <row r="62" spans="10:10" x14ac:dyDescent="0.2">
      <c r="J62" s="89"/>
    </row>
    <row r="63" spans="10:10" x14ac:dyDescent="0.2">
      <c r="J63" s="89"/>
    </row>
    <row r="64" spans="10:10" x14ac:dyDescent="0.2">
      <c r="J64" s="89"/>
    </row>
  </sheetData>
  <mergeCells count="6">
    <mergeCell ref="C4:F4"/>
    <mergeCell ref="C5:F5"/>
    <mergeCell ref="B20:B21"/>
    <mergeCell ref="J15:J17"/>
    <mergeCell ref="C6:D6"/>
    <mergeCell ref="F6:G6"/>
  </mergeCells>
  <phoneticPr fontId="6" type="noConversion"/>
  <printOptions gridLines="1"/>
  <pageMargins left="0.85" right="0.1" top="0.17" bottom="0.23622047244094499" header="0.196850393700787" footer="0"/>
  <pageSetup paperSize="8" scale="5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tabSelected="1" view="pageBreakPreview" zoomScale="80" zoomScaleNormal="100" zoomScaleSheetLayoutView="80" workbookViewId="0">
      <pane xSplit="2" ySplit="7" topLeftCell="C8" activePane="bottomRight" state="frozen"/>
      <selection activeCell="J66" sqref="J66:J67"/>
      <selection pane="topRight" activeCell="J66" sqref="J66:J67"/>
      <selection pane="bottomLeft" activeCell="J66" sqref="J66:J67"/>
      <selection pane="bottomRight" sqref="A1:H1"/>
    </sheetView>
  </sheetViews>
  <sheetFormatPr defaultColWidth="16.42578125" defaultRowHeight="12.75" x14ac:dyDescent="0.2"/>
  <cols>
    <col min="1" max="1" width="5" customWidth="1"/>
    <col min="2" max="2" width="104.28515625" customWidth="1"/>
    <col min="3" max="3" width="17.28515625" bestFit="1" customWidth="1"/>
    <col min="4" max="4" width="11.5703125" customWidth="1"/>
    <col min="5" max="5" width="1.5703125" customWidth="1"/>
    <col min="6" max="6" width="16.28515625" customWidth="1"/>
    <col min="7" max="7" width="10.140625" customWidth="1"/>
    <col min="8" max="8" width="1.5703125" customWidth="1"/>
    <col min="9" max="9" width="1.140625" customWidth="1"/>
  </cols>
  <sheetData>
    <row r="1" spans="1:13" ht="66.75" customHeight="1" x14ac:dyDescent="0.25">
      <c r="A1" s="267" t="s">
        <v>147</v>
      </c>
      <c r="B1" s="268"/>
      <c r="C1" s="268"/>
      <c r="D1" s="268"/>
      <c r="E1" s="268"/>
      <c r="F1" s="268"/>
      <c r="G1" s="268"/>
      <c r="H1" s="269"/>
      <c r="I1" s="238"/>
    </row>
    <row r="2" spans="1:13" ht="8.25" customHeight="1" x14ac:dyDescent="0.25">
      <c r="A2" s="209"/>
      <c r="B2" s="205"/>
      <c r="C2" s="205"/>
      <c r="D2" s="205"/>
      <c r="E2" s="205"/>
      <c r="F2" s="205"/>
      <c r="G2" s="205"/>
      <c r="H2" s="210"/>
      <c r="I2" s="192"/>
    </row>
    <row r="3" spans="1:13" ht="15" customHeight="1" x14ac:dyDescent="0.2">
      <c r="A3" s="211"/>
      <c r="B3" s="208"/>
      <c r="C3" s="208"/>
      <c r="D3" s="208"/>
      <c r="E3" s="208"/>
      <c r="F3" s="208"/>
      <c r="G3" s="239" t="s">
        <v>146</v>
      </c>
      <c r="H3" s="212"/>
      <c r="I3" s="94"/>
    </row>
    <row r="4" spans="1:13" s="52" customFormat="1" ht="15.75" x14ac:dyDescent="0.25">
      <c r="A4" s="213"/>
      <c r="B4" s="7"/>
      <c r="C4" s="257" t="s">
        <v>5</v>
      </c>
      <c r="D4" s="258"/>
      <c r="E4" s="258"/>
      <c r="F4" s="258"/>
      <c r="G4" s="258"/>
      <c r="H4" s="272"/>
      <c r="I4" s="193"/>
    </row>
    <row r="5" spans="1:13" s="52" customFormat="1" ht="15.75" x14ac:dyDescent="0.25">
      <c r="A5" s="214"/>
      <c r="B5" s="10"/>
      <c r="C5" s="259" t="s">
        <v>145</v>
      </c>
      <c r="D5" s="260"/>
      <c r="E5" s="260"/>
      <c r="F5" s="260"/>
      <c r="G5" s="260"/>
      <c r="H5" s="266"/>
      <c r="I5" s="194"/>
    </row>
    <row r="6" spans="1:13" s="52" customFormat="1" ht="15.75" x14ac:dyDescent="0.25">
      <c r="A6" s="214"/>
      <c r="B6" s="10"/>
      <c r="C6" s="263">
        <v>2014</v>
      </c>
      <c r="D6" s="264"/>
      <c r="E6" s="203"/>
      <c r="F6" s="270">
        <v>2013</v>
      </c>
      <c r="G6" s="271"/>
      <c r="H6" s="11"/>
      <c r="I6" s="5"/>
    </row>
    <row r="7" spans="1:13" s="52" customFormat="1" ht="50.25" customHeight="1" x14ac:dyDescent="0.25">
      <c r="A7" s="215"/>
      <c r="B7" s="16"/>
      <c r="C7" s="102" t="s">
        <v>39</v>
      </c>
      <c r="D7" s="103" t="s">
        <v>40</v>
      </c>
      <c r="E7" s="104"/>
      <c r="F7" s="105" t="s">
        <v>39</v>
      </c>
      <c r="G7" s="106" t="s">
        <v>40</v>
      </c>
      <c r="H7" s="107"/>
      <c r="I7" s="196"/>
    </row>
    <row r="8" spans="1:13" s="52" customFormat="1" ht="21.75" customHeight="1" x14ac:dyDescent="0.2">
      <c r="A8" s="216" t="s">
        <v>6</v>
      </c>
      <c r="B8" s="56" t="s">
        <v>149</v>
      </c>
      <c r="C8" s="57">
        <v>10678.63</v>
      </c>
      <c r="D8" s="58">
        <v>107.79</v>
      </c>
      <c r="E8" s="59"/>
      <c r="F8" s="251">
        <v>10845.11</v>
      </c>
      <c r="G8" s="60">
        <v>110.44</v>
      </c>
      <c r="H8" s="62"/>
      <c r="I8" s="197"/>
      <c r="K8" s="180"/>
      <c r="L8" s="180"/>
      <c r="M8" s="188"/>
    </row>
    <row r="9" spans="1:13" s="52" customFormat="1" ht="21.75" customHeight="1" x14ac:dyDescent="0.2">
      <c r="A9" s="216"/>
      <c r="B9" s="56" t="s">
        <v>150</v>
      </c>
      <c r="C9" s="66">
        <v>771.32</v>
      </c>
      <c r="D9" s="58">
        <v>7.79</v>
      </c>
      <c r="E9" s="59"/>
      <c r="F9" s="252">
        <v>1024.8599999999999</v>
      </c>
      <c r="G9" s="60">
        <v>10.44</v>
      </c>
      <c r="H9" s="62"/>
      <c r="I9" s="197"/>
      <c r="L9" s="180"/>
      <c r="M9" s="184"/>
    </row>
    <row r="10" spans="1:13" s="52" customFormat="1" ht="21.75" customHeight="1" x14ac:dyDescent="0.2">
      <c r="A10" s="216"/>
      <c r="B10" s="56" t="s">
        <v>151</v>
      </c>
      <c r="C10" s="57">
        <f>C8-C9</f>
        <v>9907.31</v>
      </c>
      <c r="D10" s="58">
        <f>D8-D9</f>
        <v>100</v>
      </c>
      <c r="E10" s="59"/>
      <c r="F10" s="253">
        <f>F8-F9</f>
        <v>9820.25</v>
      </c>
      <c r="G10" s="60">
        <f>G8-G9</f>
        <v>100</v>
      </c>
      <c r="H10" s="62"/>
      <c r="I10" s="197"/>
      <c r="K10" s="188"/>
      <c r="L10" s="180"/>
      <c r="M10" s="184"/>
    </row>
    <row r="11" spans="1:13" s="52" customFormat="1" ht="15.75" customHeight="1" x14ac:dyDescent="0.2">
      <c r="A11" s="216"/>
      <c r="B11" s="56"/>
      <c r="C11" s="57"/>
      <c r="D11" s="58"/>
      <c r="E11" s="59"/>
      <c r="F11" s="253"/>
      <c r="G11" s="60"/>
      <c r="H11" s="62"/>
      <c r="I11" s="197"/>
      <c r="M11" s="184"/>
    </row>
    <row r="12" spans="1:13" s="52" customFormat="1" ht="21.75" customHeight="1" x14ac:dyDescent="0.2">
      <c r="A12" s="217" t="s">
        <v>9</v>
      </c>
      <c r="B12" s="56" t="s">
        <v>132</v>
      </c>
      <c r="C12" s="57"/>
      <c r="D12" s="58"/>
      <c r="E12" s="59"/>
      <c r="F12" s="253"/>
      <c r="G12" s="60"/>
      <c r="H12" s="62"/>
      <c r="I12" s="197"/>
      <c r="M12" s="184"/>
    </row>
    <row r="13" spans="1:13" s="52" customFormat="1" ht="21.75" customHeight="1" x14ac:dyDescent="0.2">
      <c r="A13" s="217" t="s">
        <v>10</v>
      </c>
      <c r="B13" s="56" t="s">
        <v>152</v>
      </c>
      <c r="C13" s="57">
        <v>6793.82</v>
      </c>
      <c r="D13" s="58">
        <v>68.569999999999993</v>
      </c>
      <c r="E13" s="95"/>
      <c r="F13" s="251">
        <v>6917.12</v>
      </c>
      <c r="G13" s="60">
        <v>70.44</v>
      </c>
      <c r="H13" s="96"/>
      <c r="I13" s="197"/>
      <c r="J13" s="180"/>
      <c r="K13" s="188"/>
      <c r="L13" s="180"/>
      <c r="M13" s="184"/>
    </row>
    <row r="14" spans="1:13" s="52" customFormat="1" ht="21.75" customHeight="1" x14ac:dyDescent="0.2">
      <c r="A14" s="217" t="s">
        <v>11</v>
      </c>
      <c r="B14" s="56" t="s">
        <v>133</v>
      </c>
      <c r="C14" s="57">
        <v>623.9</v>
      </c>
      <c r="D14" s="58">
        <v>6.3</v>
      </c>
      <c r="E14" s="95"/>
      <c r="F14" s="251">
        <v>551.95000000000005</v>
      </c>
      <c r="G14" s="60">
        <v>5.62</v>
      </c>
      <c r="H14" s="96"/>
      <c r="I14" s="197"/>
      <c r="J14" s="180"/>
      <c r="K14" s="188"/>
      <c r="L14" s="180"/>
      <c r="M14" s="184"/>
    </row>
    <row r="15" spans="1:13" s="52" customFormat="1" ht="21.75" customHeight="1" x14ac:dyDescent="0.2">
      <c r="A15" s="216" t="s">
        <v>12</v>
      </c>
      <c r="B15" s="56" t="s">
        <v>131</v>
      </c>
      <c r="C15" s="57">
        <v>280.20999999999998</v>
      </c>
      <c r="D15" s="58">
        <v>2.83</v>
      </c>
      <c r="E15" s="95"/>
      <c r="F15" s="251">
        <v>228.55</v>
      </c>
      <c r="G15" s="60">
        <v>2.33</v>
      </c>
      <c r="H15" s="96"/>
      <c r="I15" s="197"/>
      <c r="J15" s="180"/>
      <c r="K15" s="188"/>
      <c r="L15" s="180"/>
      <c r="M15" s="184"/>
    </row>
    <row r="16" spans="1:13" s="52" customFormat="1" ht="21.75" customHeight="1" x14ac:dyDescent="0.2">
      <c r="A16" s="216" t="s">
        <v>14</v>
      </c>
      <c r="B16" s="204" t="s">
        <v>135</v>
      </c>
      <c r="C16" s="57">
        <v>1070.3599999999999</v>
      </c>
      <c r="D16" s="58">
        <v>10.8</v>
      </c>
      <c r="E16" s="95"/>
      <c r="F16" s="251">
        <v>998.56</v>
      </c>
      <c r="G16" s="60">
        <v>10.17</v>
      </c>
      <c r="H16" s="96"/>
      <c r="I16" s="197"/>
      <c r="J16" s="180"/>
      <c r="K16" s="188"/>
      <c r="L16" s="180"/>
      <c r="M16" s="184"/>
    </row>
    <row r="17" spans="1:13" s="52" customFormat="1" ht="21.75" customHeight="1" x14ac:dyDescent="0.2">
      <c r="A17" s="216" t="s">
        <v>16</v>
      </c>
      <c r="B17" s="56" t="s">
        <v>134</v>
      </c>
      <c r="C17" s="63">
        <f>SUM(C13:C16)</f>
        <v>8768.2899999999991</v>
      </c>
      <c r="D17" s="58">
        <f>SUM(D13:D16)</f>
        <v>88.499999999999986</v>
      </c>
      <c r="E17" s="95"/>
      <c r="F17" s="254">
        <f>SUM(F13:F16)</f>
        <v>8696.18</v>
      </c>
      <c r="G17" s="60">
        <f>SUM(G13:G16)</f>
        <v>88.56</v>
      </c>
      <c r="H17" s="96"/>
      <c r="I17" s="197"/>
      <c r="J17" s="180"/>
      <c r="K17" s="188"/>
      <c r="L17" s="180"/>
      <c r="M17" s="184"/>
    </row>
    <row r="18" spans="1:13" s="52" customFormat="1" ht="21.75" customHeight="1" x14ac:dyDescent="0.2">
      <c r="A18" s="218" t="s">
        <v>30</v>
      </c>
      <c r="B18" s="71" t="s">
        <v>157</v>
      </c>
      <c r="C18" s="64">
        <f>C10-C17</f>
        <v>1139.0200000000004</v>
      </c>
      <c r="D18" s="58">
        <v>11.5</v>
      </c>
      <c r="E18" s="98"/>
      <c r="F18" s="255">
        <f>F10-F17</f>
        <v>1124.0699999999997</v>
      </c>
      <c r="G18" s="60">
        <f>G10-G17</f>
        <v>11.439999999999998</v>
      </c>
      <c r="H18" s="99"/>
      <c r="I18" s="197"/>
      <c r="J18" s="180"/>
      <c r="K18" s="188"/>
      <c r="L18" s="180"/>
      <c r="M18" s="184"/>
    </row>
    <row r="19" spans="1:13" s="52" customFormat="1" ht="21.75" customHeight="1" x14ac:dyDescent="0.2">
      <c r="A19" s="217" t="s">
        <v>31</v>
      </c>
      <c r="B19" s="56" t="s">
        <v>153</v>
      </c>
      <c r="C19" s="64">
        <v>144.69</v>
      </c>
      <c r="D19" s="58">
        <v>1.46</v>
      </c>
      <c r="E19" s="98"/>
      <c r="F19" s="251">
        <v>97.58</v>
      </c>
      <c r="G19" s="60">
        <v>0.99</v>
      </c>
      <c r="H19" s="99"/>
      <c r="I19" s="197"/>
      <c r="J19" s="180"/>
      <c r="K19" s="188"/>
      <c r="L19" s="180"/>
      <c r="M19" s="184"/>
    </row>
    <row r="20" spans="1:13" s="52" customFormat="1" ht="21.75" customHeight="1" x14ac:dyDescent="0.2">
      <c r="A20" s="218" t="s">
        <v>17</v>
      </c>
      <c r="B20" s="71" t="s">
        <v>156</v>
      </c>
      <c r="C20" s="64">
        <f>C18+C19</f>
        <v>1283.7100000000005</v>
      </c>
      <c r="D20" s="58">
        <f>D18+D19</f>
        <v>12.96</v>
      </c>
      <c r="E20" s="98"/>
      <c r="F20" s="255">
        <f>F18+F19</f>
        <v>1221.6499999999996</v>
      </c>
      <c r="G20" s="60">
        <f>G18+G19</f>
        <v>12.429999999999998</v>
      </c>
      <c r="H20" s="99"/>
      <c r="I20" s="197"/>
      <c r="J20" s="180"/>
      <c r="K20" s="188"/>
      <c r="L20" s="180"/>
      <c r="M20" s="184"/>
    </row>
    <row r="21" spans="1:13" s="52" customFormat="1" ht="21.75" customHeight="1" x14ac:dyDescent="0.2">
      <c r="A21" s="217" t="s">
        <v>32</v>
      </c>
      <c r="B21" s="56" t="s">
        <v>136</v>
      </c>
      <c r="C21" s="57">
        <v>81.63</v>
      </c>
      <c r="D21" s="58">
        <v>0.83</v>
      </c>
      <c r="E21" s="95"/>
      <c r="F21" s="251">
        <v>83.1</v>
      </c>
      <c r="G21" s="60">
        <v>0.85</v>
      </c>
      <c r="H21" s="96"/>
      <c r="I21" s="197"/>
      <c r="J21" s="180"/>
      <c r="K21" s="188"/>
      <c r="L21" s="180"/>
      <c r="M21" s="184"/>
    </row>
    <row r="22" spans="1:13" s="52" customFormat="1" ht="21.75" customHeight="1" x14ac:dyDescent="0.2">
      <c r="A22" s="218" t="s">
        <v>20</v>
      </c>
      <c r="B22" s="71" t="s">
        <v>137</v>
      </c>
      <c r="C22" s="57">
        <f>C20-C21</f>
        <v>1202.0800000000004</v>
      </c>
      <c r="D22" s="58">
        <f>D20-D21</f>
        <v>12.13</v>
      </c>
      <c r="E22" s="95"/>
      <c r="F22" s="253">
        <f>F20-F21</f>
        <v>1138.5499999999997</v>
      </c>
      <c r="G22" s="60">
        <f>G20-G21</f>
        <v>11.579999999999998</v>
      </c>
      <c r="H22" s="96"/>
      <c r="I22" s="197"/>
      <c r="J22" s="180"/>
      <c r="K22" s="188"/>
      <c r="L22" s="180"/>
      <c r="M22" s="184"/>
    </row>
    <row r="23" spans="1:13" s="52" customFormat="1" ht="21.75" customHeight="1" x14ac:dyDescent="0.2">
      <c r="A23" s="217" t="s">
        <v>18</v>
      </c>
      <c r="B23" s="56" t="s">
        <v>154</v>
      </c>
      <c r="C23" s="57">
        <v>305.68</v>
      </c>
      <c r="D23" s="58">
        <v>3.08</v>
      </c>
      <c r="E23" s="95"/>
      <c r="F23" s="251">
        <v>278.77</v>
      </c>
      <c r="G23" s="60">
        <v>2.83</v>
      </c>
      <c r="H23" s="96"/>
      <c r="I23" s="197"/>
      <c r="J23" s="180"/>
      <c r="K23" s="188"/>
      <c r="L23" s="180"/>
      <c r="M23" s="184"/>
    </row>
    <row r="24" spans="1:13" s="52" customFormat="1" ht="21.6" customHeight="1" x14ac:dyDescent="0.2">
      <c r="A24" s="218" t="s">
        <v>109</v>
      </c>
      <c r="B24" s="71" t="s">
        <v>155</v>
      </c>
      <c r="C24" s="64">
        <f>C22-C23</f>
        <v>896.40000000000032</v>
      </c>
      <c r="D24" s="58">
        <f>D22-D23</f>
        <v>9.0500000000000007</v>
      </c>
      <c r="E24" s="95"/>
      <c r="F24" s="255">
        <f>F22-F23</f>
        <v>859.77999999999975</v>
      </c>
      <c r="G24" s="60">
        <f>G22-G23</f>
        <v>8.7499999999999982</v>
      </c>
      <c r="H24" s="96"/>
      <c r="I24" s="197"/>
      <c r="J24" s="180"/>
      <c r="K24" s="188"/>
      <c r="L24" s="180"/>
      <c r="M24" s="184"/>
    </row>
    <row r="25" spans="1:13" s="52" customFormat="1" ht="15.75" x14ac:dyDescent="0.2">
      <c r="A25" s="219"/>
      <c r="B25" s="220"/>
      <c r="C25" s="248"/>
      <c r="D25" s="236"/>
      <c r="E25" s="237"/>
      <c r="F25" s="248"/>
      <c r="G25" s="221"/>
      <c r="H25" s="222"/>
      <c r="I25" s="195"/>
      <c r="K25" s="188"/>
      <c r="M25" s="184"/>
    </row>
    <row r="26" spans="1:13" x14ac:dyDescent="0.2">
      <c r="F26" s="245"/>
      <c r="G26" s="182"/>
      <c r="M26" s="185"/>
    </row>
    <row r="27" spans="1:13" x14ac:dyDescent="0.2">
      <c r="A27" s="127" t="s">
        <v>72</v>
      </c>
      <c r="C27" s="198"/>
      <c r="F27" s="245"/>
      <c r="G27" s="182"/>
    </row>
    <row r="28" spans="1:13" x14ac:dyDescent="0.2">
      <c r="A28" s="128"/>
      <c r="C28" s="181"/>
      <c r="F28" s="181"/>
    </row>
    <row r="29" spans="1:13" ht="15" x14ac:dyDescent="0.2">
      <c r="A29" t="s">
        <v>138</v>
      </c>
      <c r="B29" s="52"/>
    </row>
    <row r="30" spans="1:13" ht="26.25" customHeight="1" x14ac:dyDescent="0.2">
      <c r="B30" s="265" t="s">
        <v>158</v>
      </c>
      <c r="C30" s="265"/>
      <c r="D30" s="265"/>
      <c r="E30" s="265"/>
      <c r="F30" s="265"/>
      <c r="G30" s="265"/>
      <c r="H30" s="265"/>
    </row>
    <row r="31" spans="1:13" x14ac:dyDescent="0.2">
      <c r="A31" s="128"/>
      <c r="B31" s="128"/>
      <c r="C31" s="128"/>
      <c r="D31" s="128"/>
      <c r="E31" s="128"/>
      <c r="F31" s="128"/>
      <c r="G31" s="128"/>
      <c r="H31" s="128"/>
    </row>
    <row r="32" spans="1:13" x14ac:dyDescent="0.2">
      <c r="A32" s="128"/>
      <c r="B32" s="128"/>
      <c r="C32" s="246"/>
      <c r="D32" s="128"/>
      <c r="E32" s="128"/>
      <c r="F32" s="246"/>
      <c r="G32" s="128"/>
      <c r="H32" s="128"/>
    </row>
    <row r="33" spans="1:8" x14ac:dyDescent="0.2">
      <c r="A33" s="128"/>
      <c r="B33" s="128"/>
      <c r="C33" s="128"/>
      <c r="D33" s="128"/>
      <c r="E33" s="128"/>
      <c r="F33" s="128"/>
      <c r="G33" s="128"/>
      <c r="H33" s="128"/>
    </row>
    <row r="34" spans="1:8" x14ac:dyDescent="0.2">
      <c r="C34" s="247"/>
      <c r="F34" s="247"/>
    </row>
    <row r="35" spans="1:8" x14ac:dyDescent="0.2">
      <c r="C35" s="247"/>
      <c r="F35" s="247"/>
    </row>
    <row r="36" spans="1:8" x14ac:dyDescent="0.2">
      <c r="C36" s="247"/>
      <c r="F36" s="247"/>
    </row>
  </sheetData>
  <mergeCells count="6">
    <mergeCell ref="B30:H30"/>
    <mergeCell ref="C5:H5"/>
    <mergeCell ref="A1:H1"/>
    <mergeCell ref="C6:D6"/>
    <mergeCell ref="F6:G6"/>
    <mergeCell ref="C4:H4"/>
  </mergeCells>
  <pageMargins left="0.27559055118110237" right="0.11811023622047245" top="0.15748031496062992" bottom="0.23622047244094491" header="0.19685039370078741" footer="0"/>
  <pageSetup paperSize="9" scale="84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view="pageBreakPreview" zoomScale="84" zoomScaleNormal="79" zoomScaleSheetLayoutView="84" workbookViewId="0">
      <pane xSplit="2" ySplit="2" topLeftCell="C34" activePane="bottomRight" state="frozen"/>
      <selection activeCell="B19" sqref="B19"/>
      <selection pane="topRight" activeCell="B19" sqref="B19"/>
      <selection pane="bottomLeft" activeCell="B19" sqref="B19"/>
      <selection pane="bottomRight" activeCell="B40" sqref="B40:F40"/>
    </sheetView>
  </sheetViews>
  <sheetFormatPr defaultColWidth="16.42578125" defaultRowHeight="12.75" x14ac:dyDescent="0.2"/>
  <cols>
    <col min="1" max="1" width="5" customWidth="1"/>
    <col min="2" max="2" width="85.140625" customWidth="1"/>
    <col min="3" max="3" width="16.28515625" customWidth="1"/>
    <col min="4" max="4" width="1.5703125" customWidth="1"/>
    <col min="5" max="5" width="16.28515625" customWidth="1"/>
    <col min="6" max="6" width="1.5703125" customWidth="1"/>
    <col min="7" max="7" width="1.7109375" customWidth="1"/>
  </cols>
  <sheetData>
    <row r="1" spans="1:7" ht="38.25" customHeight="1" x14ac:dyDescent="0.2">
      <c r="A1" s="267" t="s">
        <v>148</v>
      </c>
      <c r="B1" s="268"/>
      <c r="C1" s="268"/>
      <c r="D1" s="268"/>
      <c r="E1" s="268"/>
      <c r="F1" s="269"/>
      <c r="G1" s="191"/>
    </row>
    <row r="2" spans="1:7" ht="33" customHeight="1" x14ac:dyDescent="0.25">
      <c r="A2" s="273"/>
      <c r="B2" s="274"/>
      <c r="C2" s="274"/>
      <c r="D2" s="274"/>
      <c r="E2" s="274"/>
      <c r="F2" s="275"/>
      <c r="G2" s="192"/>
    </row>
    <row r="3" spans="1:7" ht="6" customHeight="1" x14ac:dyDescent="0.25">
      <c r="A3" s="240"/>
      <c r="B3" s="241"/>
      <c r="C3" s="241"/>
      <c r="D3" s="241"/>
      <c r="E3" s="241"/>
      <c r="F3" s="242"/>
      <c r="G3" s="238"/>
    </row>
    <row r="4" spans="1:7" ht="15.75" x14ac:dyDescent="0.25">
      <c r="A4" s="223" t="s">
        <v>63</v>
      </c>
      <c r="B4" s="23"/>
      <c r="C4" s="23"/>
      <c r="D4" s="108"/>
      <c r="E4" s="109"/>
      <c r="F4" s="224"/>
      <c r="G4" s="27"/>
    </row>
    <row r="5" spans="1:7" ht="15.75" x14ac:dyDescent="0.25">
      <c r="A5" s="225"/>
      <c r="B5" s="110"/>
      <c r="C5" s="23"/>
      <c r="D5" s="108"/>
      <c r="E5" s="239" t="s">
        <v>146</v>
      </c>
      <c r="F5" s="224"/>
      <c r="G5" s="27"/>
    </row>
    <row r="6" spans="1:7" ht="15.75" x14ac:dyDescent="0.25">
      <c r="A6" s="213"/>
      <c r="B6" s="7"/>
      <c r="C6" s="257" t="s">
        <v>5</v>
      </c>
      <c r="D6" s="258"/>
      <c r="E6" s="258"/>
      <c r="F6" s="272"/>
      <c r="G6" s="193"/>
    </row>
    <row r="7" spans="1:7" ht="15.75" x14ac:dyDescent="0.25">
      <c r="A7" s="226"/>
      <c r="B7" s="16"/>
      <c r="C7" s="259" t="s">
        <v>145</v>
      </c>
      <c r="D7" s="260"/>
      <c r="E7" s="260"/>
      <c r="F7" s="266"/>
      <c r="G7" s="194"/>
    </row>
    <row r="8" spans="1:7" ht="15.75" x14ac:dyDescent="0.25">
      <c r="A8" s="227"/>
      <c r="B8" s="10"/>
      <c r="C8" s="206">
        <v>2014</v>
      </c>
      <c r="D8" s="101"/>
      <c r="E8" s="207">
        <v>2013</v>
      </c>
      <c r="F8" s="120"/>
      <c r="G8" s="5"/>
    </row>
    <row r="9" spans="1:7" ht="46.9" customHeight="1" x14ac:dyDescent="0.2">
      <c r="A9" s="228"/>
      <c r="B9" s="113"/>
      <c r="C9" s="102" t="s">
        <v>39</v>
      </c>
      <c r="D9" s="104"/>
      <c r="E9" s="105" t="s">
        <v>39</v>
      </c>
      <c r="F9" s="107"/>
      <c r="G9" s="196"/>
    </row>
    <row r="10" spans="1:7" ht="21.75" customHeight="1" x14ac:dyDescent="0.3">
      <c r="A10" s="229" t="s">
        <v>64</v>
      </c>
      <c r="B10" s="114" t="s">
        <v>70</v>
      </c>
      <c r="C10" s="117"/>
      <c r="D10" s="123"/>
      <c r="E10" s="119"/>
      <c r="F10" s="118"/>
      <c r="G10" s="27"/>
    </row>
    <row r="11" spans="1:7" ht="21.75" customHeight="1" x14ac:dyDescent="0.3">
      <c r="A11" s="230"/>
      <c r="B11" s="80" t="s">
        <v>122</v>
      </c>
      <c r="C11" s="97">
        <v>5988.6</v>
      </c>
      <c r="D11" s="124"/>
      <c r="E11" s="100">
        <v>5980.62</v>
      </c>
      <c r="F11" s="118"/>
      <c r="G11" s="27"/>
    </row>
    <row r="12" spans="1:7" ht="21.75" customHeight="1" x14ac:dyDescent="0.3">
      <c r="A12" s="230"/>
      <c r="B12" s="80" t="s">
        <v>123</v>
      </c>
      <c r="C12" s="97">
        <v>3932.85</v>
      </c>
      <c r="D12" s="124"/>
      <c r="E12" s="100">
        <v>3899.52</v>
      </c>
      <c r="F12" s="118"/>
      <c r="G12" s="27"/>
    </row>
    <row r="13" spans="1:7" ht="21.75" customHeight="1" x14ac:dyDescent="0.3">
      <c r="A13" s="230"/>
      <c r="B13" s="80" t="s">
        <v>124</v>
      </c>
      <c r="C13" s="115">
        <v>6.52</v>
      </c>
      <c r="D13" s="124"/>
      <c r="E13" s="243">
        <v>7.43</v>
      </c>
      <c r="F13" s="118"/>
      <c r="G13" s="27"/>
    </row>
    <row r="14" spans="1:7" ht="21.75" customHeight="1" x14ac:dyDescent="0.3">
      <c r="A14" s="230"/>
      <c r="B14" s="80" t="s">
        <v>65</v>
      </c>
      <c r="C14" s="97">
        <f>SUM(C11:C13)</f>
        <v>9927.9700000000012</v>
      </c>
      <c r="D14" s="124"/>
      <c r="E14" s="100">
        <f>SUM(E11:E13)</f>
        <v>9887.57</v>
      </c>
      <c r="F14" s="118"/>
      <c r="G14" s="27"/>
    </row>
    <row r="15" spans="1:7" ht="21.75" customHeight="1" x14ac:dyDescent="0.3">
      <c r="A15" s="230"/>
      <c r="B15" s="80" t="s">
        <v>140</v>
      </c>
      <c r="C15" s="115">
        <v>20.66</v>
      </c>
      <c r="D15" s="124"/>
      <c r="E15" s="243">
        <v>67.319999999999993</v>
      </c>
      <c r="F15" s="118"/>
      <c r="G15" s="27"/>
    </row>
    <row r="16" spans="1:7" ht="21.75" customHeight="1" thickBot="1" x14ac:dyDescent="0.35">
      <c r="A16" s="230"/>
      <c r="B16" s="80" t="s">
        <v>125</v>
      </c>
      <c r="C16" s="116">
        <f>C14-C15</f>
        <v>9907.3100000000013</v>
      </c>
      <c r="D16" s="125"/>
      <c r="E16" s="244">
        <f>E14-E15</f>
        <v>9820.25</v>
      </c>
      <c r="F16" s="121"/>
      <c r="G16" s="27"/>
    </row>
    <row r="17" spans="1:7" ht="21.75" customHeight="1" thickTop="1" x14ac:dyDescent="0.3">
      <c r="A17" s="231"/>
      <c r="B17" s="187"/>
      <c r="C17" s="249">
        <f>'M&amp;M+MVML Page1'!C10-'M&amp;M+MVML Page2'!C16</f>
        <v>0</v>
      </c>
      <c r="D17" s="201"/>
      <c r="E17" s="249">
        <f>'M&amp;M+MVML Page1'!F10-'M&amp;M+MVML Page2'!E16</f>
        <v>0</v>
      </c>
      <c r="F17" s="201"/>
      <c r="G17" s="183"/>
    </row>
    <row r="18" spans="1:7" ht="21.75" customHeight="1" x14ac:dyDescent="0.3">
      <c r="A18" s="232" t="s">
        <v>66</v>
      </c>
      <c r="B18" s="80" t="s">
        <v>139</v>
      </c>
      <c r="C18" s="97"/>
      <c r="D18" s="118"/>
      <c r="E18" s="97"/>
      <c r="F18" s="118"/>
      <c r="G18" s="27"/>
    </row>
    <row r="19" spans="1:7" ht="21.75" customHeight="1" x14ac:dyDescent="0.3">
      <c r="A19" s="230"/>
      <c r="B19" s="80" t="s">
        <v>122</v>
      </c>
      <c r="C19" s="97">
        <v>624.32000000000005</v>
      </c>
      <c r="D19" s="124"/>
      <c r="E19" s="100">
        <v>585.53</v>
      </c>
      <c r="F19" s="118"/>
      <c r="G19" s="27"/>
    </row>
    <row r="20" spans="1:7" ht="21.75" customHeight="1" x14ac:dyDescent="0.3">
      <c r="A20" s="230"/>
      <c r="B20" s="80" t="s">
        <v>123</v>
      </c>
      <c r="C20" s="97">
        <v>666.1</v>
      </c>
      <c r="D20" s="124"/>
      <c r="E20" s="100">
        <v>652.72</v>
      </c>
      <c r="F20" s="118"/>
      <c r="G20" s="27"/>
    </row>
    <row r="21" spans="1:7" ht="21.75" customHeight="1" x14ac:dyDescent="0.3">
      <c r="A21" s="230"/>
      <c r="B21" s="80" t="s">
        <v>124</v>
      </c>
      <c r="C21" s="97">
        <v>0.76</v>
      </c>
      <c r="D21" s="124"/>
      <c r="E21" s="100">
        <v>2.44</v>
      </c>
      <c r="F21" s="118"/>
      <c r="G21" s="27"/>
    </row>
    <row r="22" spans="1:7" ht="21.75" customHeight="1" x14ac:dyDescent="0.3">
      <c r="A22" s="230"/>
      <c r="B22" s="80" t="s">
        <v>126</v>
      </c>
      <c r="C22" s="115">
        <v>-0.34</v>
      </c>
      <c r="D22" s="124"/>
      <c r="E22" s="243">
        <v>0.18</v>
      </c>
      <c r="F22" s="118"/>
      <c r="G22" s="27"/>
    </row>
    <row r="23" spans="1:7" ht="21.75" customHeight="1" x14ac:dyDescent="0.3">
      <c r="A23" s="230"/>
      <c r="B23" s="80" t="s">
        <v>127</v>
      </c>
      <c r="C23" s="97">
        <f>SUM(C19:C22)</f>
        <v>1290.8400000000001</v>
      </c>
      <c r="D23" s="178"/>
      <c r="E23" s="100">
        <f>SUM(E19:E22)</f>
        <v>1240.8700000000001</v>
      </c>
      <c r="F23" s="118"/>
      <c r="G23" s="27"/>
    </row>
    <row r="24" spans="1:7" ht="21.75" customHeight="1" x14ac:dyDescent="0.3">
      <c r="A24" s="230"/>
      <c r="B24" s="80" t="s">
        <v>67</v>
      </c>
      <c r="C24" s="97"/>
      <c r="D24" s="118"/>
      <c r="E24" s="97"/>
      <c r="F24" s="118"/>
      <c r="G24" s="27"/>
    </row>
    <row r="25" spans="1:7" ht="21.75" customHeight="1" x14ac:dyDescent="0.3">
      <c r="A25" s="230"/>
      <c r="B25" s="111" t="s">
        <v>121</v>
      </c>
      <c r="C25" s="97">
        <v>81.63</v>
      </c>
      <c r="D25" s="126"/>
      <c r="E25" s="100">
        <v>83.1</v>
      </c>
      <c r="F25" s="118"/>
      <c r="G25" s="27"/>
    </row>
    <row r="26" spans="1:7" ht="21.75" customHeight="1" x14ac:dyDescent="0.3">
      <c r="A26" s="230"/>
      <c r="B26" s="111" t="s">
        <v>128</v>
      </c>
      <c r="C26" s="97">
        <v>7.13</v>
      </c>
      <c r="D26" s="126"/>
      <c r="E26" s="100">
        <v>19.22</v>
      </c>
      <c r="F26" s="118"/>
      <c r="G26" s="27"/>
    </row>
    <row r="27" spans="1:7" ht="7.5" customHeight="1" x14ac:dyDescent="0.3">
      <c r="A27" s="230"/>
      <c r="B27" s="112"/>
      <c r="C27" s="115"/>
      <c r="D27" s="118"/>
      <c r="E27" s="115"/>
      <c r="F27" s="118"/>
      <c r="G27" s="27"/>
    </row>
    <row r="28" spans="1:7" ht="21.75" customHeight="1" thickBot="1" x14ac:dyDescent="0.35">
      <c r="A28" s="230"/>
      <c r="B28" s="111" t="s">
        <v>129</v>
      </c>
      <c r="C28" s="116">
        <f>C23-C25-C26</f>
        <v>1202.08</v>
      </c>
      <c r="D28" s="126"/>
      <c r="E28" s="244">
        <f>E23-E25-E26</f>
        <v>1138.5500000000002</v>
      </c>
      <c r="F28" s="122"/>
      <c r="G28" s="27"/>
    </row>
    <row r="29" spans="1:7" ht="18.600000000000001" customHeight="1" thickTop="1" x14ac:dyDescent="0.3">
      <c r="A29" s="230"/>
      <c r="B29" s="186"/>
      <c r="C29" s="250">
        <f>'M&amp;M+MVML Page1'!C22-'M&amp;M+MVML Page2'!C28</f>
        <v>0</v>
      </c>
      <c r="D29" s="202"/>
      <c r="E29" s="250">
        <f>'M&amp;M+MVML Page1'!F22-'M&amp;M+MVML Page2'!E28</f>
        <v>0</v>
      </c>
      <c r="F29" s="202"/>
      <c r="G29" s="183"/>
    </row>
    <row r="30" spans="1:7" ht="21.75" customHeight="1" x14ac:dyDescent="0.3">
      <c r="A30" s="232" t="s">
        <v>68</v>
      </c>
      <c r="B30" s="80" t="s">
        <v>69</v>
      </c>
      <c r="C30" s="97"/>
      <c r="D30" s="118"/>
      <c r="E30" s="97"/>
      <c r="F30" s="118"/>
      <c r="G30" s="27"/>
    </row>
    <row r="31" spans="1:7" ht="21.75" customHeight="1" x14ac:dyDescent="0.3">
      <c r="A31" s="232"/>
      <c r="B31" s="80" t="s">
        <v>122</v>
      </c>
      <c r="C31" s="97">
        <v>7875.82</v>
      </c>
      <c r="D31" s="124"/>
      <c r="E31" s="100">
        <v>7263.04</v>
      </c>
      <c r="F31" s="118"/>
      <c r="G31" s="27"/>
    </row>
    <row r="32" spans="1:7" ht="21.75" customHeight="1" x14ac:dyDescent="0.3">
      <c r="A32" s="232"/>
      <c r="B32" s="80" t="s">
        <v>123</v>
      </c>
      <c r="C32" s="97">
        <v>3102.68</v>
      </c>
      <c r="D32" s="124"/>
      <c r="E32" s="100">
        <v>2528.54</v>
      </c>
      <c r="F32" s="118"/>
      <c r="G32" s="27"/>
    </row>
    <row r="33" spans="1:7" ht="21.75" customHeight="1" x14ac:dyDescent="0.3">
      <c r="A33" s="232"/>
      <c r="B33" s="80" t="s">
        <v>124</v>
      </c>
      <c r="C33" s="97">
        <v>4.59</v>
      </c>
      <c r="D33" s="124"/>
      <c r="E33" s="100">
        <v>3.95</v>
      </c>
      <c r="F33" s="118"/>
      <c r="G33" s="27"/>
    </row>
    <row r="34" spans="1:7" ht="21.75" customHeight="1" x14ac:dyDescent="0.3">
      <c r="A34" s="232"/>
      <c r="B34" s="80" t="s">
        <v>126</v>
      </c>
      <c r="C34" s="115">
        <v>-0.71</v>
      </c>
      <c r="D34" s="124"/>
      <c r="E34" s="243">
        <v>-0.26</v>
      </c>
      <c r="F34" s="118"/>
      <c r="G34" s="27"/>
    </row>
    <row r="35" spans="1:7" ht="21.75" customHeight="1" x14ac:dyDescent="0.3">
      <c r="A35" s="225"/>
      <c r="B35" s="233" t="s">
        <v>130</v>
      </c>
      <c r="C35" s="115">
        <f>SUM(C31:C34)</f>
        <v>10982.380000000001</v>
      </c>
      <c r="D35" s="234"/>
      <c r="E35" s="243">
        <f>SUM(E31:E34)</f>
        <v>9795.27</v>
      </c>
      <c r="F35" s="235"/>
      <c r="G35" s="27"/>
    </row>
    <row r="36" spans="1:7" x14ac:dyDescent="0.2">
      <c r="C36" s="27"/>
      <c r="D36" s="27"/>
      <c r="E36" s="27"/>
      <c r="F36" s="27"/>
      <c r="G36" s="27"/>
    </row>
    <row r="37" spans="1:7" x14ac:dyDescent="0.2">
      <c r="A37" t="s">
        <v>72</v>
      </c>
      <c r="C37" s="27"/>
      <c r="D37" s="27"/>
      <c r="E37" s="27"/>
      <c r="F37" s="27"/>
      <c r="G37" s="27"/>
    </row>
    <row r="38" spans="1:7" x14ac:dyDescent="0.2">
      <c r="C38" s="27"/>
      <c r="D38" s="27"/>
      <c r="E38" s="27"/>
      <c r="F38" s="27"/>
      <c r="G38" s="27"/>
    </row>
    <row r="39" spans="1:7" ht="15" x14ac:dyDescent="0.2">
      <c r="A39" t="s">
        <v>138</v>
      </c>
      <c r="B39" s="52"/>
      <c r="C39" s="27"/>
      <c r="D39" s="27"/>
      <c r="E39" s="27"/>
      <c r="F39" s="27"/>
      <c r="G39" s="27"/>
    </row>
    <row r="40" spans="1:7" ht="25.5" customHeight="1" x14ac:dyDescent="0.2">
      <c r="A40" s="172" t="s">
        <v>108</v>
      </c>
      <c r="B40" s="265" t="s">
        <v>158</v>
      </c>
      <c r="C40" s="265"/>
      <c r="D40" s="265"/>
      <c r="E40" s="265"/>
      <c r="F40" s="265"/>
      <c r="G40" s="256"/>
    </row>
    <row r="41" spans="1:7" x14ac:dyDescent="0.2">
      <c r="C41" s="27"/>
      <c r="D41" s="27"/>
      <c r="E41" s="27"/>
      <c r="F41" s="27"/>
      <c r="G41" s="27"/>
    </row>
    <row r="42" spans="1:7" x14ac:dyDescent="0.2">
      <c r="C42" s="27"/>
      <c r="D42" s="27"/>
      <c r="E42" s="27"/>
      <c r="F42" s="27"/>
      <c r="G42" s="27"/>
    </row>
    <row r="43" spans="1:7" x14ac:dyDescent="0.2">
      <c r="C43" s="27"/>
      <c r="D43" s="27"/>
      <c r="E43" s="27"/>
      <c r="F43" s="27"/>
      <c r="G43" s="27"/>
    </row>
    <row r="44" spans="1:7" x14ac:dyDescent="0.2">
      <c r="C44" s="27"/>
      <c r="D44" s="27"/>
      <c r="E44" s="27"/>
      <c r="F44" s="27"/>
      <c r="G44" s="27"/>
    </row>
    <row r="45" spans="1:7" x14ac:dyDescent="0.2">
      <c r="C45" s="27"/>
      <c r="D45" s="27"/>
      <c r="E45" s="27"/>
      <c r="F45" s="27"/>
      <c r="G45" s="27"/>
    </row>
  </sheetData>
  <mergeCells count="4">
    <mergeCell ref="C7:F7"/>
    <mergeCell ref="C6:F6"/>
    <mergeCell ref="A1:F2"/>
    <mergeCell ref="B40:F40"/>
  </mergeCells>
  <pageMargins left="0.27559055118110237" right="0.11811023622047245" top="0.15748031496062992" bottom="0.23622047244094491" header="0.19685039370078741" footer="0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view="pageBreakPreview" zoomScale="75" zoomScaleNormal="65" zoomScaleSheetLayoutView="75" workbookViewId="0">
      <pane xSplit="3" ySplit="1" topLeftCell="D2" activePane="bottomRight" state="frozen"/>
      <selection activeCell="D48" sqref="D48"/>
      <selection pane="topRight" activeCell="D48" sqref="D48"/>
      <selection pane="bottomLeft" activeCell="D48" sqref="D48"/>
      <selection pane="bottomRight" activeCell="D2" sqref="D2"/>
    </sheetView>
  </sheetViews>
  <sheetFormatPr defaultColWidth="16.42578125" defaultRowHeight="12.75" x14ac:dyDescent="0.2"/>
  <cols>
    <col min="1" max="1" width="2.7109375" customWidth="1"/>
    <col min="2" max="2" width="5.7109375" customWidth="1"/>
    <col min="3" max="3" width="44.5703125" customWidth="1"/>
    <col min="4" max="4" width="1.7109375" customWidth="1"/>
    <col min="5" max="5" width="18.7109375" customWidth="1"/>
    <col min="6" max="6" width="2" customWidth="1"/>
    <col min="7" max="7" width="18.28515625" customWidth="1"/>
    <col min="8" max="8" width="2.140625" customWidth="1"/>
    <col min="9" max="9" width="18" customWidth="1"/>
    <col min="10" max="10" width="1.5703125" customWidth="1"/>
    <col min="11" max="11" width="19.42578125" bestFit="1" customWidth="1"/>
    <col min="248" max="248" width="2.7109375" customWidth="1"/>
    <col min="249" max="249" width="5.7109375" customWidth="1"/>
    <col min="250" max="250" width="44.5703125" customWidth="1"/>
    <col min="251" max="251" width="17.7109375" customWidth="1"/>
    <col min="252" max="252" width="31.42578125" customWidth="1"/>
    <col min="253" max="253" width="20" customWidth="1"/>
    <col min="254" max="254" width="1.85546875" customWidth="1"/>
    <col min="255" max="255" width="19.42578125" customWidth="1"/>
    <col min="256" max="256" width="1.7109375" customWidth="1"/>
    <col min="257" max="257" width="18.7109375" customWidth="1"/>
    <col min="258" max="258" width="2" customWidth="1"/>
    <col min="259" max="259" width="18.28515625" customWidth="1"/>
    <col min="260" max="260" width="2.140625" customWidth="1"/>
    <col min="261" max="261" width="18" customWidth="1"/>
    <col min="262" max="262" width="1.7109375" customWidth="1"/>
    <col min="263" max="263" width="16.42578125" customWidth="1"/>
    <col min="264" max="264" width="1.5703125" customWidth="1"/>
    <col min="265" max="265" width="16.7109375" customWidth="1"/>
    <col min="266" max="266" width="1.5703125" customWidth="1"/>
    <col min="267" max="267" width="19.42578125" bestFit="1" customWidth="1"/>
    <col min="504" max="504" width="2.7109375" customWidth="1"/>
    <col min="505" max="505" width="5.7109375" customWidth="1"/>
    <col min="506" max="506" width="44.5703125" customWidth="1"/>
    <col min="507" max="507" width="17.7109375" customWidth="1"/>
    <col min="508" max="508" width="31.42578125" customWidth="1"/>
    <col min="509" max="509" width="20" customWidth="1"/>
    <col min="510" max="510" width="1.85546875" customWidth="1"/>
    <col min="511" max="511" width="19.42578125" customWidth="1"/>
    <col min="512" max="512" width="1.7109375" customWidth="1"/>
    <col min="513" max="513" width="18.7109375" customWidth="1"/>
    <col min="514" max="514" width="2" customWidth="1"/>
    <col min="515" max="515" width="18.28515625" customWidth="1"/>
    <col min="516" max="516" width="2.140625" customWidth="1"/>
    <col min="517" max="517" width="18" customWidth="1"/>
    <col min="518" max="518" width="1.7109375" customWidth="1"/>
    <col min="519" max="519" width="16.42578125" customWidth="1"/>
    <col min="520" max="520" width="1.5703125" customWidth="1"/>
    <col min="521" max="521" width="16.7109375" customWidth="1"/>
    <col min="522" max="522" width="1.5703125" customWidth="1"/>
    <col min="523" max="523" width="19.42578125" bestFit="1" customWidth="1"/>
    <col min="760" max="760" width="2.7109375" customWidth="1"/>
    <col min="761" max="761" width="5.7109375" customWidth="1"/>
    <col min="762" max="762" width="44.5703125" customWidth="1"/>
    <col min="763" max="763" width="17.7109375" customWidth="1"/>
    <col min="764" max="764" width="31.42578125" customWidth="1"/>
    <col min="765" max="765" width="20" customWidth="1"/>
    <col min="766" max="766" width="1.85546875" customWidth="1"/>
    <col min="767" max="767" width="19.42578125" customWidth="1"/>
    <col min="768" max="768" width="1.7109375" customWidth="1"/>
    <col min="769" max="769" width="18.7109375" customWidth="1"/>
    <col min="770" max="770" width="2" customWidth="1"/>
    <col min="771" max="771" width="18.28515625" customWidth="1"/>
    <col min="772" max="772" width="2.140625" customWidth="1"/>
    <col min="773" max="773" width="18" customWidth="1"/>
    <col min="774" max="774" width="1.7109375" customWidth="1"/>
    <col min="775" max="775" width="16.42578125" customWidth="1"/>
    <col min="776" max="776" width="1.5703125" customWidth="1"/>
    <col min="777" max="777" width="16.7109375" customWidth="1"/>
    <col min="778" max="778" width="1.5703125" customWidth="1"/>
    <col min="779" max="779" width="19.42578125" bestFit="1" customWidth="1"/>
    <col min="1016" max="1016" width="2.7109375" customWidth="1"/>
    <col min="1017" max="1017" width="5.7109375" customWidth="1"/>
    <col min="1018" max="1018" width="44.5703125" customWidth="1"/>
    <col min="1019" max="1019" width="17.7109375" customWidth="1"/>
    <col min="1020" max="1020" width="31.42578125" customWidth="1"/>
    <col min="1021" max="1021" width="20" customWidth="1"/>
    <col min="1022" max="1022" width="1.85546875" customWidth="1"/>
    <col min="1023" max="1023" width="19.42578125" customWidth="1"/>
    <col min="1024" max="1024" width="1.7109375" customWidth="1"/>
    <col min="1025" max="1025" width="18.7109375" customWidth="1"/>
    <col min="1026" max="1026" width="2" customWidth="1"/>
    <col min="1027" max="1027" width="18.28515625" customWidth="1"/>
    <col min="1028" max="1028" width="2.140625" customWidth="1"/>
    <col min="1029" max="1029" width="18" customWidth="1"/>
    <col min="1030" max="1030" width="1.7109375" customWidth="1"/>
    <col min="1031" max="1031" width="16.42578125" customWidth="1"/>
    <col min="1032" max="1032" width="1.5703125" customWidth="1"/>
    <col min="1033" max="1033" width="16.7109375" customWidth="1"/>
    <col min="1034" max="1034" width="1.5703125" customWidth="1"/>
    <col min="1035" max="1035" width="19.42578125" bestFit="1" customWidth="1"/>
    <col min="1272" max="1272" width="2.7109375" customWidth="1"/>
    <col min="1273" max="1273" width="5.7109375" customWidth="1"/>
    <col min="1274" max="1274" width="44.5703125" customWidth="1"/>
    <col min="1275" max="1275" width="17.7109375" customWidth="1"/>
    <col min="1276" max="1276" width="31.42578125" customWidth="1"/>
    <col min="1277" max="1277" width="20" customWidth="1"/>
    <col min="1278" max="1278" width="1.85546875" customWidth="1"/>
    <col min="1279" max="1279" width="19.42578125" customWidth="1"/>
    <col min="1280" max="1280" width="1.7109375" customWidth="1"/>
    <col min="1281" max="1281" width="18.7109375" customWidth="1"/>
    <col min="1282" max="1282" width="2" customWidth="1"/>
    <col min="1283" max="1283" width="18.28515625" customWidth="1"/>
    <col min="1284" max="1284" width="2.140625" customWidth="1"/>
    <col min="1285" max="1285" width="18" customWidth="1"/>
    <col min="1286" max="1286" width="1.7109375" customWidth="1"/>
    <col min="1287" max="1287" width="16.42578125" customWidth="1"/>
    <col min="1288" max="1288" width="1.5703125" customWidth="1"/>
    <col min="1289" max="1289" width="16.7109375" customWidth="1"/>
    <col min="1290" max="1290" width="1.5703125" customWidth="1"/>
    <col min="1291" max="1291" width="19.42578125" bestFit="1" customWidth="1"/>
    <col min="1528" max="1528" width="2.7109375" customWidth="1"/>
    <col min="1529" max="1529" width="5.7109375" customWidth="1"/>
    <col min="1530" max="1530" width="44.5703125" customWidth="1"/>
    <col min="1531" max="1531" width="17.7109375" customWidth="1"/>
    <col min="1532" max="1532" width="31.42578125" customWidth="1"/>
    <col min="1533" max="1533" width="20" customWidth="1"/>
    <col min="1534" max="1534" width="1.85546875" customWidth="1"/>
    <col min="1535" max="1535" width="19.42578125" customWidth="1"/>
    <col min="1536" max="1536" width="1.7109375" customWidth="1"/>
    <col min="1537" max="1537" width="18.7109375" customWidth="1"/>
    <col min="1538" max="1538" width="2" customWidth="1"/>
    <col min="1539" max="1539" width="18.28515625" customWidth="1"/>
    <col min="1540" max="1540" width="2.140625" customWidth="1"/>
    <col min="1541" max="1541" width="18" customWidth="1"/>
    <col min="1542" max="1542" width="1.7109375" customWidth="1"/>
    <col min="1543" max="1543" width="16.42578125" customWidth="1"/>
    <col min="1544" max="1544" width="1.5703125" customWidth="1"/>
    <col min="1545" max="1545" width="16.7109375" customWidth="1"/>
    <col min="1546" max="1546" width="1.5703125" customWidth="1"/>
    <col min="1547" max="1547" width="19.42578125" bestFit="1" customWidth="1"/>
    <col min="1784" max="1784" width="2.7109375" customWidth="1"/>
    <col min="1785" max="1785" width="5.7109375" customWidth="1"/>
    <col min="1786" max="1786" width="44.5703125" customWidth="1"/>
    <col min="1787" max="1787" width="17.7109375" customWidth="1"/>
    <col min="1788" max="1788" width="31.42578125" customWidth="1"/>
    <col min="1789" max="1789" width="20" customWidth="1"/>
    <col min="1790" max="1790" width="1.85546875" customWidth="1"/>
    <col min="1791" max="1791" width="19.42578125" customWidth="1"/>
    <col min="1792" max="1792" width="1.7109375" customWidth="1"/>
    <col min="1793" max="1793" width="18.7109375" customWidth="1"/>
    <col min="1794" max="1794" width="2" customWidth="1"/>
    <col min="1795" max="1795" width="18.28515625" customWidth="1"/>
    <col min="1796" max="1796" width="2.140625" customWidth="1"/>
    <col min="1797" max="1797" width="18" customWidth="1"/>
    <col min="1798" max="1798" width="1.7109375" customWidth="1"/>
    <col min="1799" max="1799" width="16.42578125" customWidth="1"/>
    <col min="1800" max="1800" width="1.5703125" customWidth="1"/>
    <col min="1801" max="1801" width="16.7109375" customWidth="1"/>
    <col min="1802" max="1802" width="1.5703125" customWidth="1"/>
    <col min="1803" max="1803" width="19.42578125" bestFit="1" customWidth="1"/>
    <col min="2040" max="2040" width="2.7109375" customWidth="1"/>
    <col min="2041" max="2041" width="5.7109375" customWidth="1"/>
    <col min="2042" max="2042" width="44.5703125" customWidth="1"/>
    <col min="2043" max="2043" width="17.7109375" customWidth="1"/>
    <col min="2044" max="2044" width="31.42578125" customWidth="1"/>
    <col min="2045" max="2045" width="20" customWidth="1"/>
    <col min="2046" max="2046" width="1.85546875" customWidth="1"/>
    <col min="2047" max="2047" width="19.42578125" customWidth="1"/>
    <col min="2048" max="2048" width="1.7109375" customWidth="1"/>
    <col min="2049" max="2049" width="18.7109375" customWidth="1"/>
    <col min="2050" max="2050" width="2" customWidth="1"/>
    <col min="2051" max="2051" width="18.28515625" customWidth="1"/>
    <col min="2052" max="2052" width="2.140625" customWidth="1"/>
    <col min="2053" max="2053" width="18" customWidth="1"/>
    <col min="2054" max="2054" width="1.7109375" customWidth="1"/>
    <col min="2055" max="2055" width="16.42578125" customWidth="1"/>
    <col min="2056" max="2056" width="1.5703125" customWidth="1"/>
    <col min="2057" max="2057" width="16.7109375" customWidth="1"/>
    <col min="2058" max="2058" width="1.5703125" customWidth="1"/>
    <col min="2059" max="2059" width="19.42578125" bestFit="1" customWidth="1"/>
    <col min="2296" max="2296" width="2.7109375" customWidth="1"/>
    <col min="2297" max="2297" width="5.7109375" customWidth="1"/>
    <col min="2298" max="2298" width="44.5703125" customWidth="1"/>
    <col min="2299" max="2299" width="17.7109375" customWidth="1"/>
    <col min="2300" max="2300" width="31.42578125" customWidth="1"/>
    <col min="2301" max="2301" width="20" customWidth="1"/>
    <col min="2302" max="2302" width="1.85546875" customWidth="1"/>
    <col min="2303" max="2303" width="19.42578125" customWidth="1"/>
    <col min="2304" max="2304" width="1.7109375" customWidth="1"/>
    <col min="2305" max="2305" width="18.7109375" customWidth="1"/>
    <col min="2306" max="2306" width="2" customWidth="1"/>
    <col min="2307" max="2307" width="18.28515625" customWidth="1"/>
    <col min="2308" max="2308" width="2.140625" customWidth="1"/>
    <col min="2309" max="2309" width="18" customWidth="1"/>
    <col min="2310" max="2310" width="1.7109375" customWidth="1"/>
    <col min="2311" max="2311" width="16.42578125" customWidth="1"/>
    <col min="2312" max="2312" width="1.5703125" customWidth="1"/>
    <col min="2313" max="2313" width="16.7109375" customWidth="1"/>
    <col min="2314" max="2314" width="1.5703125" customWidth="1"/>
    <col min="2315" max="2315" width="19.42578125" bestFit="1" customWidth="1"/>
    <col min="2552" max="2552" width="2.7109375" customWidth="1"/>
    <col min="2553" max="2553" width="5.7109375" customWidth="1"/>
    <col min="2554" max="2554" width="44.5703125" customWidth="1"/>
    <col min="2555" max="2555" width="17.7109375" customWidth="1"/>
    <col min="2556" max="2556" width="31.42578125" customWidth="1"/>
    <col min="2557" max="2557" width="20" customWidth="1"/>
    <col min="2558" max="2558" width="1.85546875" customWidth="1"/>
    <col min="2559" max="2559" width="19.42578125" customWidth="1"/>
    <col min="2560" max="2560" width="1.7109375" customWidth="1"/>
    <col min="2561" max="2561" width="18.7109375" customWidth="1"/>
    <col min="2562" max="2562" width="2" customWidth="1"/>
    <col min="2563" max="2563" width="18.28515625" customWidth="1"/>
    <col min="2564" max="2564" width="2.140625" customWidth="1"/>
    <col min="2565" max="2565" width="18" customWidth="1"/>
    <col min="2566" max="2566" width="1.7109375" customWidth="1"/>
    <col min="2567" max="2567" width="16.42578125" customWidth="1"/>
    <col min="2568" max="2568" width="1.5703125" customWidth="1"/>
    <col min="2569" max="2569" width="16.7109375" customWidth="1"/>
    <col min="2570" max="2570" width="1.5703125" customWidth="1"/>
    <col min="2571" max="2571" width="19.42578125" bestFit="1" customWidth="1"/>
    <col min="2808" max="2808" width="2.7109375" customWidth="1"/>
    <col min="2809" max="2809" width="5.7109375" customWidth="1"/>
    <col min="2810" max="2810" width="44.5703125" customWidth="1"/>
    <col min="2811" max="2811" width="17.7109375" customWidth="1"/>
    <col min="2812" max="2812" width="31.42578125" customWidth="1"/>
    <col min="2813" max="2813" width="20" customWidth="1"/>
    <col min="2814" max="2814" width="1.85546875" customWidth="1"/>
    <col min="2815" max="2815" width="19.42578125" customWidth="1"/>
    <col min="2816" max="2816" width="1.7109375" customWidth="1"/>
    <col min="2817" max="2817" width="18.7109375" customWidth="1"/>
    <col min="2818" max="2818" width="2" customWidth="1"/>
    <col min="2819" max="2819" width="18.28515625" customWidth="1"/>
    <col min="2820" max="2820" width="2.140625" customWidth="1"/>
    <col min="2821" max="2821" width="18" customWidth="1"/>
    <col min="2822" max="2822" width="1.7109375" customWidth="1"/>
    <col min="2823" max="2823" width="16.42578125" customWidth="1"/>
    <col min="2824" max="2824" width="1.5703125" customWidth="1"/>
    <col min="2825" max="2825" width="16.7109375" customWidth="1"/>
    <col min="2826" max="2826" width="1.5703125" customWidth="1"/>
    <col min="2827" max="2827" width="19.42578125" bestFit="1" customWidth="1"/>
    <col min="3064" max="3064" width="2.7109375" customWidth="1"/>
    <col min="3065" max="3065" width="5.7109375" customWidth="1"/>
    <col min="3066" max="3066" width="44.5703125" customWidth="1"/>
    <col min="3067" max="3067" width="17.7109375" customWidth="1"/>
    <col min="3068" max="3068" width="31.42578125" customWidth="1"/>
    <col min="3069" max="3069" width="20" customWidth="1"/>
    <col min="3070" max="3070" width="1.85546875" customWidth="1"/>
    <col min="3071" max="3071" width="19.42578125" customWidth="1"/>
    <col min="3072" max="3072" width="1.7109375" customWidth="1"/>
    <col min="3073" max="3073" width="18.7109375" customWidth="1"/>
    <col min="3074" max="3074" width="2" customWidth="1"/>
    <col min="3075" max="3075" width="18.28515625" customWidth="1"/>
    <col min="3076" max="3076" width="2.140625" customWidth="1"/>
    <col min="3077" max="3077" width="18" customWidth="1"/>
    <col min="3078" max="3078" width="1.7109375" customWidth="1"/>
    <col min="3079" max="3079" width="16.42578125" customWidth="1"/>
    <col min="3080" max="3080" width="1.5703125" customWidth="1"/>
    <col min="3081" max="3081" width="16.7109375" customWidth="1"/>
    <col min="3082" max="3082" width="1.5703125" customWidth="1"/>
    <col min="3083" max="3083" width="19.42578125" bestFit="1" customWidth="1"/>
    <col min="3320" max="3320" width="2.7109375" customWidth="1"/>
    <col min="3321" max="3321" width="5.7109375" customWidth="1"/>
    <col min="3322" max="3322" width="44.5703125" customWidth="1"/>
    <col min="3323" max="3323" width="17.7109375" customWidth="1"/>
    <col min="3324" max="3324" width="31.42578125" customWidth="1"/>
    <col min="3325" max="3325" width="20" customWidth="1"/>
    <col min="3326" max="3326" width="1.85546875" customWidth="1"/>
    <col min="3327" max="3327" width="19.42578125" customWidth="1"/>
    <col min="3328" max="3328" width="1.7109375" customWidth="1"/>
    <col min="3329" max="3329" width="18.7109375" customWidth="1"/>
    <col min="3330" max="3330" width="2" customWidth="1"/>
    <col min="3331" max="3331" width="18.28515625" customWidth="1"/>
    <col min="3332" max="3332" width="2.140625" customWidth="1"/>
    <col min="3333" max="3333" width="18" customWidth="1"/>
    <col min="3334" max="3334" width="1.7109375" customWidth="1"/>
    <col min="3335" max="3335" width="16.42578125" customWidth="1"/>
    <col min="3336" max="3336" width="1.5703125" customWidth="1"/>
    <col min="3337" max="3337" width="16.7109375" customWidth="1"/>
    <col min="3338" max="3338" width="1.5703125" customWidth="1"/>
    <col min="3339" max="3339" width="19.42578125" bestFit="1" customWidth="1"/>
    <col min="3576" max="3576" width="2.7109375" customWidth="1"/>
    <col min="3577" max="3577" width="5.7109375" customWidth="1"/>
    <col min="3578" max="3578" width="44.5703125" customWidth="1"/>
    <col min="3579" max="3579" width="17.7109375" customWidth="1"/>
    <col min="3580" max="3580" width="31.42578125" customWidth="1"/>
    <col min="3581" max="3581" width="20" customWidth="1"/>
    <col min="3582" max="3582" width="1.85546875" customWidth="1"/>
    <col min="3583" max="3583" width="19.42578125" customWidth="1"/>
    <col min="3584" max="3584" width="1.7109375" customWidth="1"/>
    <col min="3585" max="3585" width="18.7109375" customWidth="1"/>
    <col min="3586" max="3586" width="2" customWidth="1"/>
    <col min="3587" max="3587" width="18.28515625" customWidth="1"/>
    <col min="3588" max="3588" width="2.140625" customWidth="1"/>
    <col min="3589" max="3589" width="18" customWidth="1"/>
    <col min="3590" max="3590" width="1.7109375" customWidth="1"/>
    <col min="3591" max="3591" width="16.42578125" customWidth="1"/>
    <col min="3592" max="3592" width="1.5703125" customWidth="1"/>
    <col min="3593" max="3593" width="16.7109375" customWidth="1"/>
    <col min="3594" max="3594" width="1.5703125" customWidth="1"/>
    <col min="3595" max="3595" width="19.42578125" bestFit="1" customWidth="1"/>
    <col min="3832" max="3832" width="2.7109375" customWidth="1"/>
    <col min="3833" max="3833" width="5.7109375" customWidth="1"/>
    <col min="3834" max="3834" width="44.5703125" customWidth="1"/>
    <col min="3835" max="3835" width="17.7109375" customWidth="1"/>
    <col min="3836" max="3836" width="31.42578125" customWidth="1"/>
    <col min="3837" max="3837" width="20" customWidth="1"/>
    <col min="3838" max="3838" width="1.85546875" customWidth="1"/>
    <col min="3839" max="3839" width="19.42578125" customWidth="1"/>
    <col min="3840" max="3840" width="1.7109375" customWidth="1"/>
    <col min="3841" max="3841" width="18.7109375" customWidth="1"/>
    <col min="3842" max="3842" width="2" customWidth="1"/>
    <col min="3843" max="3843" width="18.28515625" customWidth="1"/>
    <col min="3844" max="3844" width="2.140625" customWidth="1"/>
    <col min="3845" max="3845" width="18" customWidth="1"/>
    <col min="3846" max="3846" width="1.7109375" customWidth="1"/>
    <col min="3847" max="3847" width="16.42578125" customWidth="1"/>
    <col min="3848" max="3848" width="1.5703125" customWidth="1"/>
    <col min="3849" max="3849" width="16.7109375" customWidth="1"/>
    <col min="3850" max="3850" width="1.5703125" customWidth="1"/>
    <col min="3851" max="3851" width="19.42578125" bestFit="1" customWidth="1"/>
    <col min="4088" max="4088" width="2.7109375" customWidth="1"/>
    <col min="4089" max="4089" width="5.7109375" customWidth="1"/>
    <col min="4090" max="4090" width="44.5703125" customWidth="1"/>
    <col min="4091" max="4091" width="17.7109375" customWidth="1"/>
    <col min="4092" max="4092" width="31.42578125" customWidth="1"/>
    <col min="4093" max="4093" width="20" customWidth="1"/>
    <col min="4094" max="4094" width="1.85546875" customWidth="1"/>
    <col min="4095" max="4095" width="19.42578125" customWidth="1"/>
    <col min="4096" max="4096" width="1.7109375" customWidth="1"/>
    <col min="4097" max="4097" width="18.7109375" customWidth="1"/>
    <col min="4098" max="4098" width="2" customWidth="1"/>
    <col min="4099" max="4099" width="18.28515625" customWidth="1"/>
    <col min="4100" max="4100" width="2.140625" customWidth="1"/>
    <col min="4101" max="4101" width="18" customWidth="1"/>
    <col min="4102" max="4102" width="1.7109375" customWidth="1"/>
    <col min="4103" max="4103" width="16.42578125" customWidth="1"/>
    <col min="4104" max="4104" width="1.5703125" customWidth="1"/>
    <col min="4105" max="4105" width="16.7109375" customWidth="1"/>
    <col min="4106" max="4106" width="1.5703125" customWidth="1"/>
    <col min="4107" max="4107" width="19.42578125" bestFit="1" customWidth="1"/>
    <col min="4344" max="4344" width="2.7109375" customWidth="1"/>
    <col min="4345" max="4345" width="5.7109375" customWidth="1"/>
    <col min="4346" max="4346" width="44.5703125" customWidth="1"/>
    <col min="4347" max="4347" width="17.7109375" customWidth="1"/>
    <col min="4348" max="4348" width="31.42578125" customWidth="1"/>
    <col min="4349" max="4349" width="20" customWidth="1"/>
    <col min="4350" max="4350" width="1.85546875" customWidth="1"/>
    <col min="4351" max="4351" width="19.42578125" customWidth="1"/>
    <col min="4352" max="4352" width="1.7109375" customWidth="1"/>
    <col min="4353" max="4353" width="18.7109375" customWidth="1"/>
    <col min="4354" max="4354" width="2" customWidth="1"/>
    <col min="4355" max="4355" width="18.28515625" customWidth="1"/>
    <col min="4356" max="4356" width="2.140625" customWidth="1"/>
    <col min="4357" max="4357" width="18" customWidth="1"/>
    <col min="4358" max="4358" width="1.7109375" customWidth="1"/>
    <col min="4359" max="4359" width="16.42578125" customWidth="1"/>
    <col min="4360" max="4360" width="1.5703125" customWidth="1"/>
    <col min="4361" max="4361" width="16.7109375" customWidth="1"/>
    <col min="4362" max="4362" width="1.5703125" customWidth="1"/>
    <col min="4363" max="4363" width="19.42578125" bestFit="1" customWidth="1"/>
    <col min="4600" max="4600" width="2.7109375" customWidth="1"/>
    <col min="4601" max="4601" width="5.7109375" customWidth="1"/>
    <col min="4602" max="4602" width="44.5703125" customWidth="1"/>
    <col min="4603" max="4603" width="17.7109375" customWidth="1"/>
    <col min="4604" max="4604" width="31.42578125" customWidth="1"/>
    <col min="4605" max="4605" width="20" customWidth="1"/>
    <col min="4606" max="4606" width="1.85546875" customWidth="1"/>
    <col min="4607" max="4607" width="19.42578125" customWidth="1"/>
    <col min="4608" max="4608" width="1.7109375" customWidth="1"/>
    <col min="4609" max="4609" width="18.7109375" customWidth="1"/>
    <col min="4610" max="4610" width="2" customWidth="1"/>
    <col min="4611" max="4611" width="18.28515625" customWidth="1"/>
    <col min="4612" max="4612" width="2.140625" customWidth="1"/>
    <col min="4613" max="4613" width="18" customWidth="1"/>
    <col min="4614" max="4614" width="1.7109375" customWidth="1"/>
    <col min="4615" max="4615" width="16.42578125" customWidth="1"/>
    <col min="4616" max="4616" width="1.5703125" customWidth="1"/>
    <col min="4617" max="4617" width="16.7109375" customWidth="1"/>
    <col min="4618" max="4618" width="1.5703125" customWidth="1"/>
    <col min="4619" max="4619" width="19.42578125" bestFit="1" customWidth="1"/>
    <col min="4856" max="4856" width="2.7109375" customWidth="1"/>
    <col min="4857" max="4857" width="5.7109375" customWidth="1"/>
    <col min="4858" max="4858" width="44.5703125" customWidth="1"/>
    <col min="4859" max="4859" width="17.7109375" customWidth="1"/>
    <col min="4860" max="4860" width="31.42578125" customWidth="1"/>
    <col min="4861" max="4861" width="20" customWidth="1"/>
    <col min="4862" max="4862" width="1.85546875" customWidth="1"/>
    <col min="4863" max="4863" width="19.42578125" customWidth="1"/>
    <col min="4864" max="4864" width="1.7109375" customWidth="1"/>
    <col min="4865" max="4865" width="18.7109375" customWidth="1"/>
    <col min="4866" max="4866" width="2" customWidth="1"/>
    <col min="4867" max="4867" width="18.28515625" customWidth="1"/>
    <col min="4868" max="4868" width="2.140625" customWidth="1"/>
    <col min="4869" max="4869" width="18" customWidth="1"/>
    <col min="4870" max="4870" width="1.7109375" customWidth="1"/>
    <col min="4871" max="4871" width="16.42578125" customWidth="1"/>
    <col min="4872" max="4872" width="1.5703125" customWidth="1"/>
    <col min="4873" max="4873" width="16.7109375" customWidth="1"/>
    <col min="4874" max="4874" width="1.5703125" customWidth="1"/>
    <col min="4875" max="4875" width="19.42578125" bestFit="1" customWidth="1"/>
    <col min="5112" max="5112" width="2.7109375" customWidth="1"/>
    <col min="5113" max="5113" width="5.7109375" customWidth="1"/>
    <col min="5114" max="5114" width="44.5703125" customWidth="1"/>
    <col min="5115" max="5115" width="17.7109375" customWidth="1"/>
    <col min="5116" max="5116" width="31.42578125" customWidth="1"/>
    <col min="5117" max="5117" width="20" customWidth="1"/>
    <col min="5118" max="5118" width="1.85546875" customWidth="1"/>
    <col min="5119" max="5119" width="19.42578125" customWidth="1"/>
    <col min="5120" max="5120" width="1.7109375" customWidth="1"/>
    <col min="5121" max="5121" width="18.7109375" customWidth="1"/>
    <col min="5122" max="5122" width="2" customWidth="1"/>
    <col min="5123" max="5123" width="18.28515625" customWidth="1"/>
    <col min="5124" max="5124" width="2.140625" customWidth="1"/>
    <col min="5125" max="5125" width="18" customWidth="1"/>
    <col min="5126" max="5126" width="1.7109375" customWidth="1"/>
    <col min="5127" max="5127" width="16.42578125" customWidth="1"/>
    <col min="5128" max="5128" width="1.5703125" customWidth="1"/>
    <col min="5129" max="5129" width="16.7109375" customWidth="1"/>
    <col min="5130" max="5130" width="1.5703125" customWidth="1"/>
    <col min="5131" max="5131" width="19.42578125" bestFit="1" customWidth="1"/>
    <col min="5368" max="5368" width="2.7109375" customWidth="1"/>
    <col min="5369" max="5369" width="5.7109375" customWidth="1"/>
    <col min="5370" max="5370" width="44.5703125" customWidth="1"/>
    <col min="5371" max="5371" width="17.7109375" customWidth="1"/>
    <col min="5372" max="5372" width="31.42578125" customWidth="1"/>
    <col min="5373" max="5373" width="20" customWidth="1"/>
    <col min="5374" max="5374" width="1.85546875" customWidth="1"/>
    <col min="5375" max="5375" width="19.42578125" customWidth="1"/>
    <col min="5376" max="5376" width="1.7109375" customWidth="1"/>
    <col min="5377" max="5377" width="18.7109375" customWidth="1"/>
    <col min="5378" max="5378" width="2" customWidth="1"/>
    <col min="5379" max="5379" width="18.28515625" customWidth="1"/>
    <col min="5380" max="5380" width="2.140625" customWidth="1"/>
    <col min="5381" max="5381" width="18" customWidth="1"/>
    <col min="5382" max="5382" width="1.7109375" customWidth="1"/>
    <col min="5383" max="5383" width="16.42578125" customWidth="1"/>
    <col min="5384" max="5384" width="1.5703125" customWidth="1"/>
    <col min="5385" max="5385" width="16.7109375" customWidth="1"/>
    <col min="5386" max="5386" width="1.5703125" customWidth="1"/>
    <col min="5387" max="5387" width="19.42578125" bestFit="1" customWidth="1"/>
    <col min="5624" max="5624" width="2.7109375" customWidth="1"/>
    <col min="5625" max="5625" width="5.7109375" customWidth="1"/>
    <col min="5626" max="5626" width="44.5703125" customWidth="1"/>
    <col min="5627" max="5627" width="17.7109375" customWidth="1"/>
    <col min="5628" max="5628" width="31.42578125" customWidth="1"/>
    <col min="5629" max="5629" width="20" customWidth="1"/>
    <col min="5630" max="5630" width="1.85546875" customWidth="1"/>
    <col min="5631" max="5631" width="19.42578125" customWidth="1"/>
    <col min="5632" max="5632" width="1.7109375" customWidth="1"/>
    <col min="5633" max="5633" width="18.7109375" customWidth="1"/>
    <col min="5634" max="5634" width="2" customWidth="1"/>
    <col min="5635" max="5635" width="18.28515625" customWidth="1"/>
    <col min="5636" max="5636" width="2.140625" customWidth="1"/>
    <col min="5637" max="5637" width="18" customWidth="1"/>
    <col min="5638" max="5638" width="1.7109375" customWidth="1"/>
    <col min="5639" max="5639" width="16.42578125" customWidth="1"/>
    <col min="5640" max="5640" width="1.5703125" customWidth="1"/>
    <col min="5641" max="5641" width="16.7109375" customWidth="1"/>
    <col min="5642" max="5642" width="1.5703125" customWidth="1"/>
    <col min="5643" max="5643" width="19.42578125" bestFit="1" customWidth="1"/>
    <col min="5880" max="5880" width="2.7109375" customWidth="1"/>
    <col min="5881" max="5881" width="5.7109375" customWidth="1"/>
    <col min="5882" max="5882" width="44.5703125" customWidth="1"/>
    <col min="5883" max="5883" width="17.7109375" customWidth="1"/>
    <col min="5884" max="5884" width="31.42578125" customWidth="1"/>
    <col min="5885" max="5885" width="20" customWidth="1"/>
    <col min="5886" max="5886" width="1.85546875" customWidth="1"/>
    <col min="5887" max="5887" width="19.42578125" customWidth="1"/>
    <col min="5888" max="5888" width="1.7109375" customWidth="1"/>
    <col min="5889" max="5889" width="18.7109375" customWidth="1"/>
    <col min="5890" max="5890" width="2" customWidth="1"/>
    <col min="5891" max="5891" width="18.28515625" customWidth="1"/>
    <col min="5892" max="5892" width="2.140625" customWidth="1"/>
    <col min="5893" max="5893" width="18" customWidth="1"/>
    <col min="5894" max="5894" width="1.7109375" customWidth="1"/>
    <col min="5895" max="5895" width="16.42578125" customWidth="1"/>
    <col min="5896" max="5896" width="1.5703125" customWidth="1"/>
    <col min="5897" max="5897" width="16.7109375" customWidth="1"/>
    <col min="5898" max="5898" width="1.5703125" customWidth="1"/>
    <col min="5899" max="5899" width="19.42578125" bestFit="1" customWidth="1"/>
    <col min="6136" max="6136" width="2.7109375" customWidth="1"/>
    <col min="6137" max="6137" width="5.7109375" customWidth="1"/>
    <col min="6138" max="6138" width="44.5703125" customWidth="1"/>
    <col min="6139" max="6139" width="17.7109375" customWidth="1"/>
    <col min="6140" max="6140" width="31.42578125" customWidth="1"/>
    <col min="6141" max="6141" width="20" customWidth="1"/>
    <col min="6142" max="6142" width="1.85546875" customWidth="1"/>
    <col min="6143" max="6143" width="19.42578125" customWidth="1"/>
    <col min="6144" max="6144" width="1.7109375" customWidth="1"/>
    <col min="6145" max="6145" width="18.7109375" customWidth="1"/>
    <col min="6146" max="6146" width="2" customWidth="1"/>
    <col min="6147" max="6147" width="18.28515625" customWidth="1"/>
    <col min="6148" max="6148" width="2.140625" customWidth="1"/>
    <col min="6149" max="6149" width="18" customWidth="1"/>
    <col min="6150" max="6150" width="1.7109375" customWidth="1"/>
    <col min="6151" max="6151" width="16.42578125" customWidth="1"/>
    <col min="6152" max="6152" width="1.5703125" customWidth="1"/>
    <col min="6153" max="6153" width="16.7109375" customWidth="1"/>
    <col min="6154" max="6154" width="1.5703125" customWidth="1"/>
    <col min="6155" max="6155" width="19.42578125" bestFit="1" customWidth="1"/>
    <col min="6392" max="6392" width="2.7109375" customWidth="1"/>
    <col min="6393" max="6393" width="5.7109375" customWidth="1"/>
    <col min="6394" max="6394" width="44.5703125" customWidth="1"/>
    <col min="6395" max="6395" width="17.7109375" customWidth="1"/>
    <col min="6396" max="6396" width="31.42578125" customWidth="1"/>
    <col min="6397" max="6397" width="20" customWidth="1"/>
    <col min="6398" max="6398" width="1.85546875" customWidth="1"/>
    <col min="6399" max="6399" width="19.42578125" customWidth="1"/>
    <col min="6400" max="6400" width="1.7109375" customWidth="1"/>
    <col min="6401" max="6401" width="18.7109375" customWidth="1"/>
    <col min="6402" max="6402" width="2" customWidth="1"/>
    <col min="6403" max="6403" width="18.28515625" customWidth="1"/>
    <col min="6404" max="6404" width="2.140625" customWidth="1"/>
    <col min="6405" max="6405" width="18" customWidth="1"/>
    <col min="6406" max="6406" width="1.7109375" customWidth="1"/>
    <col min="6407" max="6407" width="16.42578125" customWidth="1"/>
    <col min="6408" max="6408" width="1.5703125" customWidth="1"/>
    <col min="6409" max="6409" width="16.7109375" customWidth="1"/>
    <col min="6410" max="6410" width="1.5703125" customWidth="1"/>
    <col min="6411" max="6411" width="19.42578125" bestFit="1" customWidth="1"/>
    <col min="6648" max="6648" width="2.7109375" customWidth="1"/>
    <col min="6649" max="6649" width="5.7109375" customWidth="1"/>
    <col min="6650" max="6650" width="44.5703125" customWidth="1"/>
    <col min="6651" max="6651" width="17.7109375" customWidth="1"/>
    <col min="6652" max="6652" width="31.42578125" customWidth="1"/>
    <col min="6653" max="6653" width="20" customWidth="1"/>
    <col min="6654" max="6654" width="1.85546875" customWidth="1"/>
    <col min="6655" max="6655" width="19.42578125" customWidth="1"/>
    <col min="6656" max="6656" width="1.7109375" customWidth="1"/>
    <col min="6657" max="6657" width="18.7109375" customWidth="1"/>
    <col min="6658" max="6658" width="2" customWidth="1"/>
    <col min="6659" max="6659" width="18.28515625" customWidth="1"/>
    <col min="6660" max="6660" width="2.140625" customWidth="1"/>
    <col min="6661" max="6661" width="18" customWidth="1"/>
    <col min="6662" max="6662" width="1.7109375" customWidth="1"/>
    <col min="6663" max="6663" width="16.42578125" customWidth="1"/>
    <col min="6664" max="6664" width="1.5703125" customWidth="1"/>
    <col min="6665" max="6665" width="16.7109375" customWidth="1"/>
    <col min="6666" max="6666" width="1.5703125" customWidth="1"/>
    <col min="6667" max="6667" width="19.42578125" bestFit="1" customWidth="1"/>
    <col min="6904" max="6904" width="2.7109375" customWidth="1"/>
    <col min="6905" max="6905" width="5.7109375" customWidth="1"/>
    <col min="6906" max="6906" width="44.5703125" customWidth="1"/>
    <col min="6907" max="6907" width="17.7109375" customWidth="1"/>
    <col min="6908" max="6908" width="31.42578125" customWidth="1"/>
    <col min="6909" max="6909" width="20" customWidth="1"/>
    <col min="6910" max="6910" width="1.85546875" customWidth="1"/>
    <col min="6911" max="6911" width="19.42578125" customWidth="1"/>
    <col min="6912" max="6912" width="1.7109375" customWidth="1"/>
    <col min="6913" max="6913" width="18.7109375" customWidth="1"/>
    <col min="6914" max="6914" width="2" customWidth="1"/>
    <col min="6915" max="6915" width="18.28515625" customWidth="1"/>
    <col min="6916" max="6916" width="2.140625" customWidth="1"/>
    <col min="6917" max="6917" width="18" customWidth="1"/>
    <col min="6918" max="6918" width="1.7109375" customWidth="1"/>
    <col min="6919" max="6919" width="16.42578125" customWidth="1"/>
    <col min="6920" max="6920" width="1.5703125" customWidth="1"/>
    <col min="6921" max="6921" width="16.7109375" customWidth="1"/>
    <col min="6922" max="6922" width="1.5703125" customWidth="1"/>
    <col min="6923" max="6923" width="19.42578125" bestFit="1" customWidth="1"/>
    <col min="7160" max="7160" width="2.7109375" customWidth="1"/>
    <col min="7161" max="7161" width="5.7109375" customWidth="1"/>
    <col min="7162" max="7162" width="44.5703125" customWidth="1"/>
    <col min="7163" max="7163" width="17.7109375" customWidth="1"/>
    <col min="7164" max="7164" width="31.42578125" customWidth="1"/>
    <col min="7165" max="7165" width="20" customWidth="1"/>
    <col min="7166" max="7166" width="1.85546875" customWidth="1"/>
    <col min="7167" max="7167" width="19.42578125" customWidth="1"/>
    <col min="7168" max="7168" width="1.7109375" customWidth="1"/>
    <col min="7169" max="7169" width="18.7109375" customWidth="1"/>
    <col min="7170" max="7170" width="2" customWidth="1"/>
    <col min="7171" max="7171" width="18.28515625" customWidth="1"/>
    <col min="7172" max="7172" width="2.140625" customWidth="1"/>
    <col min="7173" max="7173" width="18" customWidth="1"/>
    <col min="7174" max="7174" width="1.7109375" customWidth="1"/>
    <col min="7175" max="7175" width="16.42578125" customWidth="1"/>
    <col min="7176" max="7176" width="1.5703125" customWidth="1"/>
    <col min="7177" max="7177" width="16.7109375" customWidth="1"/>
    <col min="7178" max="7178" width="1.5703125" customWidth="1"/>
    <col min="7179" max="7179" width="19.42578125" bestFit="1" customWidth="1"/>
    <col min="7416" max="7416" width="2.7109375" customWidth="1"/>
    <col min="7417" max="7417" width="5.7109375" customWidth="1"/>
    <col min="7418" max="7418" width="44.5703125" customWidth="1"/>
    <col min="7419" max="7419" width="17.7109375" customWidth="1"/>
    <col min="7420" max="7420" width="31.42578125" customWidth="1"/>
    <col min="7421" max="7421" width="20" customWidth="1"/>
    <col min="7422" max="7422" width="1.85546875" customWidth="1"/>
    <col min="7423" max="7423" width="19.42578125" customWidth="1"/>
    <col min="7424" max="7424" width="1.7109375" customWidth="1"/>
    <col min="7425" max="7425" width="18.7109375" customWidth="1"/>
    <col min="7426" max="7426" width="2" customWidth="1"/>
    <col min="7427" max="7427" width="18.28515625" customWidth="1"/>
    <col min="7428" max="7428" width="2.140625" customWidth="1"/>
    <col min="7429" max="7429" width="18" customWidth="1"/>
    <col min="7430" max="7430" width="1.7109375" customWidth="1"/>
    <col min="7431" max="7431" width="16.42578125" customWidth="1"/>
    <col min="7432" max="7432" width="1.5703125" customWidth="1"/>
    <col min="7433" max="7433" width="16.7109375" customWidth="1"/>
    <col min="7434" max="7434" width="1.5703125" customWidth="1"/>
    <col min="7435" max="7435" width="19.42578125" bestFit="1" customWidth="1"/>
    <col min="7672" max="7672" width="2.7109375" customWidth="1"/>
    <col min="7673" max="7673" width="5.7109375" customWidth="1"/>
    <col min="7674" max="7674" width="44.5703125" customWidth="1"/>
    <col min="7675" max="7675" width="17.7109375" customWidth="1"/>
    <col min="7676" max="7676" width="31.42578125" customWidth="1"/>
    <col min="7677" max="7677" width="20" customWidth="1"/>
    <col min="7678" max="7678" width="1.85546875" customWidth="1"/>
    <col min="7679" max="7679" width="19.42578125" customWidth="1"/>
    <col min="7680" max="7680" width="1.7109375" customWidth="1"/>
    <col min="7681" max="7681" width="18.7109375" customWidth="1"/>
    <col min="7682" max="7682" width="2" customWidth="1"/>
    <col min="7683" max="7683" width="18.28515625" customWidth="1"/>
    <col min="7684" max="7684" width="2.140625" customWidth="1"/>
    <col min="7685" max="7685" width="18" customWidth="1"/>
    <col min="7686" max="7686" width="1.7109375" customWidth="1"/>
    <col min="7687" max="7687" width="16.42578125" customWidth="1"/>
    <col min="7688" max="7688" width="1.5703125" customWidth="1"/>
    <col min="7689" max="7689" width="16.7109375" customWidth="1"/>
    <col min="7690" max="7690" width="1.5703125" customWidth="1"/>
    <col min="7691" max="7691" width="19.42578125" bestFit="1" customWidth="1"/>
    <col min="7928" max="7928" width="2.7109375" customWidth="1"/>
    <col min="7929" max="7929" width="5.7109375" customWidth="1"/>
    <col min="7930" max="7930" width="44.5703125" customWidth="1"/>
    <col min="7931" max="7931" width="17.7109375" customWidth="1"/>
    <col min="7932" max="7932" width="31.42578125" customWidth="1"/>
    <col min="7933" max="7933" width="20" customWidth="1"/>
    <col min="7934" max="7934" width="1.85546875" customWidth="1"/>
    <col min="7935" max="7935" width="19.42578125" customWidth="1"/>
    <col min="7936" max="7936" width="1.7109375" customWidth="1"/>
    <col min="7937" max="7937" width="18.7109375" customWidth="1"/>
    <col min="7938" max="7938" width="2" customWidth="1"/>
    <col min="7939" max="7939" width="18.28515625" customWidth="1"/>
    <col min="7940" max="7940" width="2.140625" customWidth="1"/>
    <col min="7941" max="7941" width="18" customWidth="1"/>
    <col min="7942" max="7942" width="1.7109375" customWidth="1"/>
    <col min="7943" max="7943" width="16.42578125" customWidth="1"/>
    <col min="7944" max="7944" width="1.5703125" customWidth="1"/>
    <col min="7945" max="7945" width="16.7109375" customWidth="1"/>
    <col min="7946" max="7946" width="1.5703125" customWidth="1"/>
    <col min="7947" max="7947" width="19.42578125" bestFit="1" customWidth="1"/>
    <col min="8184" max="8184" width="2.7109375" customWidth="1"/>
    <col min="8185" max="8185" width="5.7109375" customWidth="1"/>
    <col min="8186" max="8186" width="44.5703125" customWidth="1"/>
    <col min="8187" max="8187" width="17.7109375" customWidth="1"/>
    <col min="8188" max="8188" width="31.42578125" customWidth="1"/>
    <col min="8189" max="8189" width="20" customWidth="1"/>
    <col min="8190" max="8190" width="1.85546875" customWidth="1"/>
    <col min="8191" max="8191" width="19.42578125" customWidth="1"/>
    <col min="8192" max="8192" width="1.7109375" customWidth="1"/>
    <col min="8193" max="8193" width="18.7109375" customWidth="1"/>
    <col min="8194" max="8194" width="2" customWidth="1"/>
    <col min="8195" max="8195" width="18.28515625" customWidth="1"/>
    <col min="8196" max="8196" width="2.140625" customWidth="1"/>
    <col min="8197" max="8197" width="18" customWidth="1"/>
    <col min="8198" max="8198" width="1.7109375" customWidth="1"/>
    <col min="8199" max="8199" width="16.42578125" customWidth="1"/>
    <col min="8200" max="8200" width="1.5703125" customWidth="1"/>
    <col min="8201" max="8201" width="16.7109375" customWidth="1"/>
    <col min="8202" max="8202" width="1.5703125" customWidth="1"/>
    <col min="8203" max="8203" width="19.42578125" bestFit="1" customWidth="1"/>
    <col min="8440" max="8440" width="2.7109375" customWidth="1"/>
    <col min="8441" max="8441" width="5.7109375" customWidth="1"/>
    <col min="8442" max="8442" width="44.5703125" customWidth="1"/>
    <col min="8443" max="8443" width="17.7109375" customWidth="1"/>
    <col min="8444" max="8444" width="31.42578125" customWidth="1"/>
    <col min="8445" max="8445" width="20" customWidth="1"/>
    <col min="8446" max="8446" width="1.85546875" customWidth="1"/>
    <col min="8447" max="8447" width="19.42578125" customWidth="1"/>
    <col min="8448" max="8448" width="1.7109375" customWidth="1"/>
    <col min="8449" max="8449" width="18.7109375" customWidth="1"/>
    <col min="8450" max="8450" width="2" customWidth="1"/>
    <col min="8451" max="8451" width="18.28515625" customWidth="1"/>
    <col min="8452" max="8452" width="2.140625" customWidth="1"/>
    <col min="8453" max="8453" width="18" customWidth="1"/>
    <col min="8454" max="8454" width="1.7109375" customWidth="1"/>
    <col min="8455" max="8455" width="16.42578125" customWidth="1"/>
    <col min="8456" max="8456" width="1.5703125" customWidth="1"/>
    <col min="8457" max="8457" width="16.7109375" customWidth="1"/>
    <col min="8458" max="8458" width="1.5703125" customWidth="1"/>
    <col min="8459" max="8459" width="19.42578125" bestFit="1" customWidth="1"/>
    <col min="8696" max="8696" width="2.7109375" customWidth="1"/>
    <col min="8697" max="8697" width="5.7109375" customWidth="1"/>
    <col min="8698" max="8698" width="44.5703125" customWidth="1"/>
    <col min="8699" max="8699" width="17.7109375" customWidth="1"/>
    <col min="8700" max="8700" width="31.42578125" customWidth="1"/>
    <col min="8701" max="8701" width="20" customWidth="1"/>
    <col min="8702" max="8702" width="1.85546875" customWidth="1"/>
    <col min="8703" max="8703" width="19.42578125" customWidth="1"/>
    <col min="8704" max="8704" width="1.7109375" customWidth="1"/>
    <col min="8705" max="8705" width="18.7109375" customWidth="1"/>
    <col min="8706" max="8706" width="2" customWidth="1"/>
    <col min="8707" max="8707" width="18.28515625" customWidth="1"/>
    <col min="8708" max="8708" width="2.140625" customWidth="1"/>
    <col min="8709" max="8709" width="18" customWidth="1"/>
    <col min="8710" max="8710" width="1.7109375" customWidth="1"/>
    <col min="8711" max="8711" width="16.42578125" customWidth="1"/>
    <col min="8712" max="8712" width="1.5703125" customWidth="1"/>
    <col min="8713" max="8713" width="16.7109375" customWidth="1"/>
    <col min="8714" max="8714" width="1.5703125" customWidth="1"/>
    <col min="8715" max="8715" width="19.42578125" bestFit="1" customWidth="1"/>
    <col min="8952" max="8952" width="2.7109375" customWidth="1"/>
    <col min="8953" max="8953" width="5.7109375" customWidth="1"/>
    <col min="8954" max="8954" width="44.5703125" customWidth="1"/>
    <col min="8955" max="8955" width="17.7109375" customWidth="1"/>
    <col min="8956" max="8956" width="31.42578125" customWidth="1"/>
    <col min="8957" max="8957" width="20" customWidth="1"/>
    <col min="8958" max="8958" width="1.85546875" customWidth="1"/>
    <col min="8959" max="8959" width="19.42578125" customWidth="1"/>
    <col min="8960" max="8960" width="1.7109375" customWidth="1"/>
    <col min="8961" max="8961" width="18.7109375" customWidth="1"/>
    <col min="8962" max="8962" width="2" customWidth="1"/>
    <col min="8963" max="8963" width="18.28515625" customWidth="1"/>
    <col min="8964" max="8964" width="2.140625" customWidth="1"/>
    <col min="8965" max="8965" width="18" customWidth="1"/>
    <col min="8966" max="8966" width="1.7109375" customWidth="1"/>
    <col min="8967" max="8967" width="16.42578125" customWidth="1"/>
    <col min="8968" max="8968" width="1.5703125" customWidth="1"/>
    <col min="8969" max="8969" width="16.7109375" customWidth="1"/>
    <col min="8970" max="8970" width="1.5703125" customWidth="1"/>
    <col min="8971" max="8971" width="19.42578125" bestFit="1" customWidth="1"/>
    <col min="9208" max="9208" width="2.7109375" customWidth="1"/>
    <col min="9209" max="9209" width="5.7109375" customWidth="1"/>
    <col min="9210" max="9210" width="44.5703125" customWidth="1"/>
    <col min="9211" max="9211" width="17.7109375" customWidth="1"/>
    <col min="9212" max="9212" width="31.42578125" customWidth="1"/>
    <col min="9213" max="9213" width="20" customWidth="1"/>
    <col min="9214" max="9214" width="1.85546875" customWidth="1"/>
    <col min="9215" max="9215" width="19.42578125" customWidth="1"/>
    <col min="9216" max="9216" width="1.7109375" customWidth="1"/>
    <col min="9217" max="9217" width="18.7109375" customWidth="1"/>
    <col min="9218" max="9218" width="2" customWidth="1"/>
    <col min="9219" max="9219" width="18.28515625" customWidth="1"/>
    <col min="9220" max="9220" width="2.140625" customWidth="1"/>
    <col min="9221" max="9221" width="18" customWidth="1"/>
    <col min="9222" max="9222" width="1.7109375" customWidth="1"/>
    <col min="9223" max="9223" width="16.42578125" customWidth="1"/>
    <col min="9224" max="9224" width="1.5703125" customWidth="1"/>
    <col min="9225" max="9225" width="16.7109375" customWidth="1"/>
    <col min="9226" max="9226" width="1.5703125" customWidth="1"/>
    <col min="9227" max="9227" width="19.42578125" bestFit="1" customWidth="1"/>
    <col min="9464" max="9464" width="2.7109375" customWidth="1"/>
    <col min="9465" max="9465" width="5.7109375" customWidth="1"/>
    <col min="9466" max="9466" width="44.5703125" customWidth="1"/>
    <col min="9467" max="9467" width="17.7109375" customWidth="1"/>
    <col min="9468" max="9468" width="31.42578125" customWidth="1"/>
    <col min="9469" max="9469" width="20" customWidth="1"/>
    <col min="9470" max="9470" width="1.85546875" customWidth="1"/>
    <col min="9471" max="9471" width="19.42578125" customWidth="1"/>
    <col min="9472" max="9472" width="1.7109375" customWidth="1"/>
    <col min="9473" max="9473" width="18.7109375" customWidth="1"/>
    <col min="9474" max="9474" width="2" customWidth="1"/>
    <col min="9475" max="9475" width="18.28515625" customWidth="1"/>
    <col min="9476" max="9476" width="2.140625" customWidth="1"/>
    <col min="9477" max="9477" width="18" customWidth="1"/>
    <col min="9478" max="9478" width="1.7109375" customWidth="1"/>
    <col min="9479" max="9479" width="16.42578125" customWidth="1"/>
    <col min="9480" max="9480" width="1.5703125" customWidth="1"/>
    <col min="9481" max="9481" width="16.7109375" customWidth="1"/>
    <col min="9482" max="9482" width="1.5703125" customWidth="1"/>
    <col min="9483" max="9483" width="19.42578125" bestFit="1" customWidth="1"/>
    <col min="9720" max="9720" width="2.7109375" customWidth="1"/>
    <col min="9721" max="9721" width="5.7109375" customWidth="1"/>
    <col min="9722" max="9722" width="44.5703125" customWidth="1"/>
    <col min="9723" max="9723" width="17.7109375" customWidth="1"/>
    <col min="9724" max="9724" width="31.42578125" customWidth="1"/>
    <col min="9725" max="9725" width="20" customWidth="1"/>
    <col min="9726" max="9726" width="1.85546875" customWidth="1"/>
    <col min="9727" max="9727" width="19.42578125" customWidth="1"/>
    <col min="9728" max="9728" width="1.7109375" customWidth="1"/>
    <col min="9729" max="9729" width="18.7109375" customWidth="1"/>
    <col min="9730" max="9730" width="2" customWidth="1"/>
    <col min="9731" max="9731" width="18.28515625" customWidth="1"/>
    <col min="9732" max="9732" width="2.140625" customWidth="1"/>
    <col min="9733" max="9733" width="18" customWidth="1"/>
    <col min="9734" max="9734" width="1.7109375" customWidth="1"/>
    <col min="9735" max="9735" width="16.42578125" customWidth="1"/>
    <col min="9736" max="9736" width="1.5703125" customWidth="1"/>
    <col min="9737" max="9737" width="16.7109375" customWidth="1"/>
    <col min="9738" max="9738" width="1.5703125" customWidth="1"/>
    <col min="9739" max="9739" width="19.42578125" bestFit="1" customWidth="1"/>
    <col min="9976" max="9976" width="2.7109375" customWidth="1"/>
    <col min="9977" max="9977" width="5.7109375" customWidth="1"/>
    <col min="9978" max="9978" width="44.5703125" customWidth="1"/>
    <col min="9979" max="9979" width="17.7109375" customWidth="1"/>
    <col min="9980" max="9980" width="31.42578125" customWidth="1"/>
    <col min="9981" max="9981" width="20" customWidth="1"/>
    <col min="9982" max="9982" width="1.85546875" customWidth="1"/>
    <col min="9983" max="9983" width="19.42578125" customWidth="1"/>
    <col min="9984" max="9984" width="1.7109375" customWidth="1"/>
    <col min="9985" max="9985" width="18.7109375" customWidth="1"/>
    <col min="9986" max="9986" width="2" customWidth="1"/>
    <col min="9987" max="9987" width="18.28515625" customWidth="1"/>
    <col min="9988" max="9988" width="2.140625" customWidth="1"/>
    <col min="9989" max="9989" width="18" customWidth="1"/>
    <col min="9990" max="9990" width="1.7109375" customWidth="1"/>
    <col min="9991" max="9991" width="16.42578125" customWidth="1"/>
    <col min="9992" max="9992" width="1.5703125" customWidth="1"/>
    <col min="9993" max="9993" width="16.7109375" customWidth="1"/>
    <col min="9994" max="9994" width="1.5703125" customWidth="1"/>
    <col min="9995" max="9995" width="19.42578125" bestFit="1" customWidth="1"/>
    <col min="10232" max="10232" width="2.7109375" customWidth="1"/>
    <col min="10233" max="10233" width="5.7109375" customWidth="1"/>
    <col min="10234" max="10234" width="44.5703125" customWidth="1"/>
    <col min="10235" max="10235" width="17.7109375" customWidth="1"/>
    <col min="10236" max="10236" width="31.42578125" customWidth="1"/>
    <col min="10237" max="10237" width="20" customWidth="1"/>
    <col min="10238" max="10238" width="1.85546875" customWidth="1"/>
    <col min="10239" max="10239" width="19.42578125" customWidth="1"/>
    <col min="10240" max="10240" width="1.7109375" customWidth="1"/>
    <col min="10241" max="10241" width="18.7109375" customWidth="1"/>
    <col min="10242" max="10242" width="2" customWidth="1"/>
    <col min="10243" max="10243" width="18.28515625" customWidth="1"/>
    <col min="10244" max="10244" width="2.140625" customWidth="1"/>
    <col min="10245" max="10245" width="18" customWidth="1"/>
    <col min="10246" max="10246" width="1.7109375" customWidth="1"/>
    <col min="10247" max="10247" width="16.42578125" customWidth="1"/>
    <col min="10248" max="10248" width="1.5703125" customWidth="1"/>
    <col min="10249" max="10249" width="16.7109375" customWidth="1"/>
    <col min="10250" max="10250" width="1.5703125" customWidth="1"/>
    <col min="10251" max="10251" width="19.42578125" bestFit="1" customWidth="1"/>
    <col min="10488" max="10488" width="2.7109375" customWidth="1"/>
    <col min="10489" max="10489" width="5.7109375" customWidth="1"/>
    <col min="10490" max="10490" width="44.5703125" customWidth="1"/>
    <col min="10491" max="10491" width="17.7109375" customWidth="1"/>
    <col min="10492" max="10492" width="31.42578125" customWidth="1"/>
    <col min="10493" max="10493" width="20" customWidth="1"/>
    <col min="10494" max="10494" width="1.85546875" customWidth="1"/>
    <col min="10495" max="10495" width="19.42578125" customWidth="1"/>
    <col min="10496" max="10496" width="1.7109375" customWidth="1"/>
    <col min="10497" max="10497" width="18.7109375" customWidth="1"/>
    <col min="10498" max="10498" width="2" customWidth="1"/>
    <col min="10499" max="10499" width="18.28515625" customWidth="1"/>
    <col min="10500" max="10500" width="2.140625" customWidth="1"/>
    <col min="10501" max="10501" width="18" customWidth="1"/>
    <col min="10502" max="10502" width="1.7109375" customWidth="1"/>
    <col min="10503" max="10503" width="16.42578125" customWidth="1"/>
    <col min="10504" max="10504" width="1.5703125" customWidth="1"/>
    <col min="10505" max="10505" width="16.7109375" customWidth="1"/>
    <col min="10506" max="10506" width="1.5703125" customWidth="1"/>
    <col min="10507" max="10507" width="19.42578125" bestFit="1" customWidth="1"/>
    <col min="10744" max="10744" width="2.7109375" customWidth="1"/>
    <col min="10745" max="10745" width="5.7109375" customWidth="1"/>
    <col min="10746" max="10746" width="44.5703125" customWidth="1"/>
    <col min="10747" max="10747" width="17.7109375" customWidth="1"/>
    <col min="10748" max="10748" width="31.42578125" customWidth="1"/>
    <col min="10749" max="10749" width="20" customWidth="1"/>
    <col min="10750" max="10750" width="1.85546875" customWidth="1"/>
    <col min="10751" max="10751" width="19.42578125" customWidth="1"/>
    <col min="10752" max="10752" width="1.7109375" customWidth="1"/>
    <col min="10753" max="10753" width="18.7109375" customWidth="1"/>
    <col min="10754" max="10754" width="2" customWidth="1"/>
    <col min="10755" max="10755" width="18.28515625" customWidth="1"/>
    <col min="10756" max="10756" width="2.140625" customWidth="1"/>
    <col min="10757" max="10757" width="18" customWidth="1"/>
    <col min="10758" max="10758" width="1.7109375" customWidth="1"/>
    <col min="10759" max="10759" width="16.42578125" customWidth="1"/>
    <col min="10760" max="10760" width="1.5703125" customWidth="1"/>
    <col min="10761" max="10761" width="16.7109375" customWidth="1"/>
    <col min="10762" max="10762" width="1.5703125" customWidth="1"/>
    <col min="10763" max="10763" width="19.42578125" bestFit="1" customWidth="1"/>
    <col min="11000" max="11000" width="2.7109375" customWidth="1"/>
    <col min="11001" max="11001" width="5.7109375" customWidth="1"/>
    <col min="11002" max="11002" width="44.5703125" customWidth="1"/>
    <col min="11003" max="11003" width="17.7109375" customWidth="1"/>
    <col min="11004" max="11004" width="31.42578125" customWidth="1"/>
    <col min="11005" max="11005" width="20" customWidth="1"/>
    <col min="11006" max="11006" width="1.85546875" customWidth="1"/>
    <col min="11007" max="11007" width="19.42578125" customWidth="1"/>
    <col min="11008" max="11008" width="1.7109375" customWidth="1"/>
    <col min="11009" max="11009" width="18.7109375" customWidth="1"/>
    <col min="11010" max="11010" width="2" customWidth="1"/>
    <col min="11011" max="11011" width="18.28515625" customWidth="1"/>
    <col min="11012" max="11012" width="2.140625" customWidth="1"/>
    <col min="11013" max="11013" width="18" customWidth="1"/>
    <col min="11014" max="11014" width="1.7109375" customWidth="1"/>
    <col min="11015" max="11015" width="16.42578125" customWidth="1"/>
    <col min="11016" max="11016" width="1.5703125" customWidth="1"/>
    <col min="11017" max="11017" width="16.7109375" customWidth="1"/>
    <col min="11018" max="11018" width="1.5703125" customWidth="1"/>
    <col min="11019" max="11019" width="19.42578125" bestFit="1" customWidth="1"/>
    <col min="11256" max="11256" width="2.7109375" customWidth="1"/>
    <col min="11257" max="11257" width="5.7109375" customWidth="1"/>
    <col min="11258" max="11258" width="44.5703125" customWidth="1"/>
    <col min="11259" max="11259" width="17.7109375" customWidth="1"/>
    <col min="11260" max="11260" width="31.42578125" customWidth="1"/>
    <col min="11261" max="11261" width="20" customWidth="1"/>
    <col min="11262" max="11262" width="1.85546875" customWidth="1"/>
    <col min="11263" max="11263" width="19.42578125" customWidth="1"/>
    <col min="11264" max="11264" width="1.7109375" customWidth="1"/>
    <col min="11265" max="11265" width="18.7109375" customWidth="1"/>
    <col min="11266" max="11266" width="2" customWidth="1"/>
    <col min="11267" max="11267" width="18.28515625" customWidth="1"/>
    <col min="11268" max="11268" width="2.140625" customWidth="1"/>
    <col min="11269" max="11269" width="18" customWidth="1"/>
    <col min="11270" max="11270" width="1.7109375" customWidth="1"/>
    <col min="11271" max="11271" width="16.42578125" customWidth="1"/>
    <col min="11272" max="11272" width="1.5703125" customWidth="1"/>
    <col min="11273" max="11273" width="16.7109375" customWidth="1"/>
    <col min="11274" max="11274" width="1.5703125" customWidth="1"/>
    <col min="11275" max="11275" width="19.42578125" bestFit="1" customWidth="1"/>
    <col min="11512" max="11512" width="2.7109375" customWidth="1"/>
    <col min="11513" max="11513" width="5.7109375" customWidth="1"/>
    <col min="11514" max="11514" width="44.5703125" customWidth="1"/>
    <col min="11515" max="11515" width="17.7109375" customWidth="1"/>
    <col min="11516" max="11516" width="31.42578125" customWidth="1"/>
    <col min="11517" max="11517" width="20" customWidth="1"/>
    <col min="11518" max="11518" width="1.85546875" customWidth="1"/>
    <col min="11519" max="11519" width="19.42578125" customWidth="1"/>
    <col min="11520" max="11520" width="1.7109375" customWidth="1"/>
    <col min="11521" max="11521" width="18.7109375" customWidth="1"/>
    <col min="11522" max="11522" width="2" customWidth="1"/>
    <col min="11523" max="11523" width="18.28515625" customWidth="1"/>
    <col min="11524" max="11524" width="2.140625" customWidth="1"/>
    <col min="11525" max="11525" width="18" customWidth="1"/>
    <col min="11526" max="11526" width="1.7109375" customWidth="1"/>
    <col min="11527" max="11527" width="16.42578125" customWidth="1"/>
    <col min="11528" max="11528" width="1.5703125" customWidth="1"/>
    <col min="11529" max="11529" width="16.7109375" customWidth="1"/>
    <col min="11530" max="11530" width="1.5703125" customWidth="1"/>
    <col min="11531" max="11531" width="19.42578125" bestFit="1" customWidth="1"/>
    <col min="11768" max="11768" width="2.7109375" customWidth="1"/>
    <col min="11769" max="11769" width="5.7109375" customWidth="1"/>
    <col min="11770" max="11770" width="44.5703125" customWidth="1"/>
    <col min="11771" max="11771" width="17.7109375" customWidth="1"/>
    <col min="11772" max="11772" width="31.42578125" customWidth="1"/>
    <col min="11773" max="11773" width="20" customWidth="1"/>
    <col min="11774" max="11774" width="1.85546875" customWidth="1"/>
    <col min="11775" max="11775" width="19.42578125" customWidth="1"/>
    <col min="11776" max="11776" width="1.7109375" customWidth="1"/>
    <col min="11777" max="11777" width="18.7109375" customWidth="1"/>
    <col min="11778" max="11778" width="2" customWidth="1"/>
    <col min="11779" max="11779" width="18.28515625" customWidth="1"/>
    <col min="11780" max="11780" width="2.140625" customWidth="1"/>
    <col min="11781" max="11781" width="18" customWidth="1"/>
    <col min="11782" max="11782" width="1.7109375" customWidth="1"/>
    <col min="11783" max="11783" width="16.42578125" customWidth="1"/>
    <col min="11784" max="11784" width="1.5703125" customWidth="1"/>
    <col min="11785" max="11785" width="16.7109375" customWidth="1"/>
    <col min="11786" max="11786" width="1.5703125" customWidth="1"/>
    <col min="11787" max="11787" width="19.42578125" bestFit="1" customWidth="1"/>
    <col min="12024" max="12024" width="2.7109375" customWidth="1"/>
    <col min="12025" max="12025" width="5.7109375" customWidth="1"/>
    <col min="12026" max="12026" width="44.5703125" customWidth="1"/>
    <col min="12027" max="12027" width="17.7109375" customWidth="1"/>
    <col min="12028" max="12028" width="31.42578125" customWidth="1"/>
    <col min="12029" max="12029" width="20" customWidth="1"/>
    <col min="12030" max="12030" width="1.85546875" customWidth="1"/>
    <col min="12031" max="12031" width="19.42578125" customWidth="1"/>
    <col min="12032" max="12032" width="1.7109375" customWidth="1"/>
    <col min="12033" max="12033" width="18.7109375" customWidth="1"/>
    <col min="12034" max="12034" width="2" customWidth="1"/>
    <col min="12035" max="12035" width="18.28515625" customWidth="1"/>
    <col min="12036" max="12036" width="2.140625" customWidth="1"/>
    <col min="12037" max="12037" width="18" customWidth="1"/>
    <col min="12038" max="12038" width="1.7109375" customWidth="1"/>
    <col min="12039" max="12039" width="16.42578125" customWidth="1"/>
    <col min="12040" max="12040" width="1.5703125" customWidth="1"/>
    <col min="12041" max="12041" width="16.7109375" customWidth="1"/>
    <col min="12042" max="12042" width="1.5703125" customWidth="1"/>
    <col min="12043" max="12043" width="19.42578125" bestFit="1" customWidth="1"/>
    <col min="12280" max="12280" width="2.7109375" customWidth="1"/>
    <col min="12281" max="12281" width="5.7109375" customWidth="1"/>
    <col min="12282" max="12282" width="44.5703125" customWidth="1"/>
    <col min="12283" max="12283" width="17.7109375" customWidth="1"/>
    <col min="12284" max="12284" width="31.42578125" customWidth="1"/>
    <col min="12285" max="12285" width="20" customWidth="1"/>
    <col min="12286" max="12286" width="1.85546875" customWidth="1"/>
    <col min="12287" max="12287" width="19.42578125" customWidth="1"/>
    <col min="12288" max="12288" width="1.7109375" customWidth="1"/>
    <col min="12289" max="12289" width="18.7109375" customWidth="1"/>
    <col min="12290" max="12290" width="2" customWidth="1"/>
    <col min="12291" max="12291" width="18.28515625" customWidth="1"/>
    <col min="12292" max="12292" width="2.140625" customWidth="1"/>
    <col min="12293" max="12293" width="18" customWidth="1"/>
    <col min="12294" max="12294" width="1.7109375" customWidth="1"/>
    <col min="12295" max="12295" width="16.42578125" customWidth="1"/>
    <col min="12296" max="12296" width="1.5703125" customWidth="1"/>
    <col min="12297" max="12297" width="16.7109375" customWidth="1"/>
    <col min="12298" max="12298" width="1.5703125" customWidth="1"/>
    <col min="12299" max="12299" width="19.42578125" bestFit="1" customWidth="1"/>
    <col min="12536" max="12536" width="2.7109375" customWidth="1"/>
    <col min="12537" max="12537" width="5.7109375" customWidth="1"/>
    <col min="12538" max="12538" width="44.5703125" customWidth="1"/>
    <col min="12539" max="12539" width="17.7109375" customWidth="1"/>
    <col min="12540" max="12540" width="31.42578125" customWidth="1"/>
    <col min="12541" max="12541" width="20" customWidth="1"/>
    <col min="12542" max="12542" width="1.85546875" customWidth="1"/>
    <col min="12543" max="12543" width="19.42578125" customWidth="1"/>
    <col min="12544" max="12544" width="1.7109375" customWidth="1"/>
    <col min="12545" max="12545" width="18.7109375" customWidth="1"/>
    <col min="12546" max="12546" width="2" customWidth="1"/>
    <col min="12547" max="12547" width="18.28515625" customWidth="1"/>
    <col min="12548" max="12548" width="2.140625" customWidth="1"/>
    <col min="12549" max="12549" width="18" customWidth="1"/>
    <col min="12550" max="12550" width="1.7109375" customWidth="1"/>
    <col min="12551" max="12551" width="16.42578125" customWidth="1"/>
    <col min="12552" max="12552" width="1.5703125" customWidth="1"/>
    <col min="12553" max="12553" width="16.7109375" customWidth="1"/>
    <col min="12554" max="12554" width="1.5703125" customWidth="1"/>
    <col min="12555" max="12555" width="19.42578125" bestFit="1" customWidth="1"/>
    <col min="12792" max="12792" width="2.7109375" customWidth="1"/>
    <col min="12793" max="12793" width="5.7109375" customWidth="1"/>
    <col min="12794" max="12794" width="44.5703125" customWidth="1"/>
    <col min="12795" max="12795" width="17.7109375" customWidth="1"/>
    <col min="12796" max="12796" width="31.42578125" customWidth="1"/>
    <col min="12797" max="12797" width="20" customWidth="1"/>
    <col min="12798" max="12798" width="1.85546875" customWidth="1"/>
    <col min="12799" max="12799" width="19.42578125" customWidth="1"/>
    <col min="12800" max="12800" width="1.7109375" customWidth="1"/>
    <col min="12801" max="12801" width="18.7109375" customWidth="1"/>
    <col min="12802" max="12802" width="2" customWidth="1"/>
    <col min="12803" max="12803" width="18.28515625" customWidth="1"/>
    <col min="12804" max="12804" width="2.140625" customWidth="1"/>
    <col min="12805" max="12805" width="18" customWidth="1"/>
    <col min="12806" max="12806" width="1.7109375" customWidth="1"/>
    <col min="12807" max="12807" width="16.42578125" customWidth="1"/>
    <col min="12808" max="12808" width="1.5703125" customWidth="1"/>
    <col min="12809" max="12809" width="16.7109375" customWidth="1"/>
    <col min="12810" max="12810" width="1.5703125" customWidth="1"/>
    <col min="12811" max="12811" width="19.42578125" bestFit="1" customWidth="1"/>
    <col min="13048" max="13048" width="2.7109375" customWidth="1"/>
    <col min="13049" max="13049" width="5.7109375" customWidth="1"/>
    <col min="13050" max="13050" width="44.5703125" customWidth="1"/>
    <col min="13051" max="13051" width="17.7109375" customWidth="1"/>
    <col min="13052" max="13052" width="31.42578125" customWidth="1"/>
    <col min="13053" max="13053" width="20" customWidth="1"/>
    <col min="13054" max="13054" width="1.85546875" customWidth="1"/>
    <col min="13055" max="13055" width="19.42578125" customWidth="1"/>
    <col min="13056" max="13056" width="1.7109375" customWidth="1"/>
    <col min="13057" max="13057" width="18.7109375" customWidth="1"/>
    <col min="13058" max="13058" width="2" customWidth="1"/>
    <col min="13059" max="13059" width="18.28515625" customWidth="1"/>
    <col min="13060" max="13060" width="2.140625" customWidth="1"/>
    <col min="13061" max="13061" width="18" customWidth="1"/>
    <col min="13062" max="13062" width="1.7109375" customWidth="1"/>
    <col min="13063" max="13063" width="16.42578125" customWidth="1"/>
    <col min="13064" max="13064" width="1.5703125" customWidth="1"/>
    <col min="13065" max="13065" width="16.7109375" customWidth="1"/>
    <col min="13066" max="13066" width="1.5703125" customWidth="1"/>
    <col min="13067" max="13067" width="19.42578125" bestFit="1" customWidth="1"/>
    <col min="13304" max="13304" width="2.7109375" customWidth="1"/>
    <col min="13305" max="13305" width="5.7109375" customWidth="1"/>
    <col min="13306" max="13306" width="44.5703125" customWidth="1"/>
    <col min="13307" max="13307" width="17.7109375" customWidth="1"/>
    <col min="13308" max="13308" width="31.42578125" customWidth="1"/>
    <col min="13309" max="13309" width="20" customWidth="1"/>
    <col min="13310" max="13310" width="1.85546875" customWidth="1"/>
    <col min="13311" max="13311" width="19.42578125" customWidth="1"/>
    <col min="13312" max="13312" width="1.7109375" customWidth="1"/>
    <col min="13313" max="13313" width="18.7109375" customWidth="1"/>
    <col min="13314" max="13314" width="2" customWidth="1"/>
    <col min="13315" max="13315" width="18.28515625" customWidth="1"/>
    <col min="13316" max="13316" width="2.140625" customWidth="1"/>
    <col min="13317" max="13317" width="18" customWidth="1"/>
    <col min="13318" max="13318" width="1.7109375" customWidth="1"/>
    <col min="13319" max="13319" width="16.42578125" customWidth="1"/>
    <col min="13320" max="13320" width="1.5703125" customWidth="1"/>
    <col min="13321" max="13321" width="16.7109375" customWidth="1"/>
    <col min="13322" max="13322" width="1.5703125" customWidth="1"/>
    <col min="13323" max="13323" width="19.42578125" bestFit="1" customWidth="1"/>
    <col min="13560" max="13560" width="2.7109375" customWidth="1"/>
    <col min="13561" max="13561" width="5.7109375" customWidth="1"/>
    <col min="13562" max="13562" width="44.5703125" customWidth="1"/>
    <col min="13563" max="13563" width="17.7109375" customWidth="1"/>
    <col min="13564" max="13564" width="31.42578125" customWidth="1"/>
    <col min="13565" max="13565" width="20" customWidth="1"/>
    <col min="13566" max="13566" width="1.85546875" customWidth="1"/>
    <col min="13567" max="13567" width="19.42578125" customWidth="1"/>
    <col min="13568" max="13568" width="1.7109375" customWidth="1"/>
    <col min="13569" max="13569" width="18.7109375" customWidth="1"/>
    <col min="13570" max="13570" width="2" customWidth="1"/>
    <col min="13571" max="13571" width="18.28515625" customWidth="1"/>
    <col min="13572" max="13572" width="2.140625" customWidth="1"/>
    <col min="13573" max="13573" width="18" customWidth="1"/>
    <col min="13574" max="13574" width="1.7109375" customWidth="1"/>
    <col min="13575" max="13575" width="16.42578125" customWidth="1"/>
    <col min="13576" max="13576" width="1.5703125" customWidth="1"/>
    <col min="13577" max="13577" width="16.7109375" customWidth="1"/>
    <col min="13578" max="13578" width="1.5703125" customWidth="1"/>
    <col min="13579" max="13579" width="19.42578125" bestFit="1" customWidth="1"/>
    <col min="13816" max="13816" width="2.7109375" customWidth="1"/>
    <col min="13817" max="13817" width="5.7109375" customWidth="1"/>
    <col min="13818" max="13818" width="44.5703125" customWidth="1"/>
    <col min="13819" max="13819" width="17.7109375" customWidth="1"/>
    <col min="13820" max="13820" width="31.42578125" customWidth="1"/>
    <col min="13821" max="13821" width="20" customWidth="1"/>
    <col min="13822" max="13822" width="1.85546875" customWidth="1"/>
    <col min="13823" max="13823" width="19.42578125" customWidth="1"/>
    <col min="13824" max="13824" width="1.7109375" customWidth="1"/>
    <col min="13825" max="13825" width="18.7109375" customWidth="1"/>
    <col min="13826" max="13826" width="2" customWidth="1"/>
    <col min="13827" max="13827" width="18.28515625" customWidth="1"/>
    <col min="13828" max="13828" width="2.140625" customWidth="1"/>
    <col min="13829" max="13829" width="18" customWidth="1"/>
    <col min="13830" max="13830" width="1.7109375" customWidth="1"/>
    <col min="13831" max="13831" width="16.42578125" customWidth="1"/>
    <col min="13832" max="13832" width="1.5703125" customWidth="1"/>
    <col min="13833" max="13833" width="16.7109375" customWidth="1"/>
    <col min="13834" max="13834" width="1.5703125" customWidth="1"/>
    <col min="13835" max="13835" width="19.42578125" bestFit="1" customWidth="1"/>
    <col min="14072" max="14072" width="2.7109375" customWidth="1"/>
    <col min="14073" max="14073" width="5.7109375" customWidth="1"/>
    <col min="14074" max="14074" width="44.5703125" customWidth="1"/>
    <col min="14075" max="14075" width="17.7109375" customWidth="1"/>
    <col min="14076" max="14076" width="31.42578125" customWidth="1"/>
    <col min="14077" max="14077" width="20" customWidth="1"/>
    <col min="14078" max="14078" width="1.85546875" customWidth="1"/>
    <col min="14079" max="14079" width="19.42578125" customWidth="1"/>
    <col min="14080" max="14080" width="1.7109375" customWidth="1"/>
    <col min="14081" max="14081" width="18.7109375" customWidth="1"/>
    <col min="14082" max="14082" width="2" customWidth="1"/>
    <col min="14083" max="14083" width="18.28515625" customWidth="1"/>
    <col min="14084" max="14084" width="2.140625" customWidth="1"/>
    <col min="14085" max="14085" width="18" customWidth="1"/>
    <col min="14086" max="14086" width="1.7109375" customWidth="1"/>
    <col min="14087" max="14087" width="16.42578125" customWidth="1"/>
    <col min="14088" max="14088" width="1.5703125" customWidth="1"/>
    <col min="14089" max="14089" width="16.7109375" customWidth="1"/>
    <col min="14090" max="14090" width="1.5703125" customWidth="1"/>
    <col min="14091" max="14091" width="19.42578125" bestFit="1" customWidth="1"/>
    <col min="14328" max="14328" width="2.7109375" customWidth="1"/>
    <col min="14329" max="14329" width="5.7109375" customWidth="1"/>
    <col min="14330" max="14330" width="44.5703125" customWidth="1"/>
    <col min="14331" max="14331" width="17.7109375" customWidth="1"/>
    <col min="14332" max="14332" width="31.42578125" customWidth="1"/>
    <col min="14333" max="14333" width="20" customWidth="1"/>
    <col min="14334" max="14334" width="1.85546875" customWidth="1"/>
    <col min="14335" max="14335" width="19.42578125" customWidth="1"/>
    <col min="14336" max="14336" width="1.7109375" customWidth="1"/>
    <col min="14337" max="14337" width="18.7109375" customWidth="1"/>
    <col min="14338" max="14338" width="2" customWidth="1"/>
    <col min="14339" max="14339" width="18.28515625" customWidth="1"/>
    <col min="14340" max="14340" width="2.140625" customWidth="1"/>
    <col min="14341" max="14341" width="18" customWidth="1"/>
    <col min="14342" max="14342" width="1.7109375" customWidth="1"/>
    <col min="14343" max="14343" width="16.42578125" customWidth="1"/>
    <col min="14344" max="14344" width="1.5703125" customWidth="1"/>
    <col min="14345" max="14345" width="16.7109375" customWidth="1"/>
    <col min="14346" max="14346" width="1.5703125" customWidth="1"/>
    <col min="14347" max="14347" width="19.42578125" bestFit="1" customWidth="1"/>
    <col min="14584" max="14584" width="2.7109375" customWidth="1"/>
    <col min="14585" max="14585" width="5.7109375" customWidth="1"/>
    <col min="14586" max="14586" width="44.5703125" customWidth="1"/>
    <col min="14587" max="14587" width="17.7109375" customWidth="1"/>
    <col min="14588" max="14588" width="31.42578125" customWidth="1"/>
    <col min="14589" max="14589" width="20" customWidth="1"/>
    <col min="14590" max="14590" width="1.85546875" customWidth="1"/>
    <col min="14591" max="14591" width="19.42578125" customWidth="1"/>
    <col min="14592" max="14592" width="1.7109375" customWidth="1"/>
    <col min="14593" max="14593" width="18.7109375" customWidth="1"/>
    <col min="14594" max="14594" width="2" customWidth="1"/>
    <col min="14595" max="14595" width="18.28515625" customWidth="1"/>
    <col min="14596" max="14596" width="2.140625" customWidth="1"/>
    <col min="14597" max="14597" width="18" customWidth="1"/>
    <col min="14598" max="14598" width="1.7109375" customWidth="1"/>
    <col min="14599" max="14599" width="16.42578125" customWidth="1"/>
    <col min="14600" max="14600" width="1.5703125" customWidth="1"/>
    <col min="14601" max="14601" width="16.7109375" customWidth="1"/>
    <col min="14602" max="14602" width="1.5703125" customWidth="1"/>
    <col min="14603" max="14603" width="19.42578125" bestFit="1" customWidth="1"/>
    <col min="14840" max="14840" width="2.7109375" customWidth="1"/>
    <col min="14841" max="14841" width="5.7109375" customWidth="1"/>
    <col min="14842" max="14842" width="44.5703125" customWidth="1"/>
    <col min="14843" max="14843" width="17.7109375" customWidth="1"/>
    <col min="14844" max="14844" width="31.42578125" customWidth="1"/>
    <col min="14845" max="14845" width="20" customWidth="1"/>
    <col min="14846" max="14846" width="1.85546875" customWidth="1"/>
    <col min="14847" max="14847" width="19.42578125" customWidth="1"/>
    <col min="14848" max="14848" width="1.7109375" customWidth="1"/>
    <col min="14849" max="14849" width="18.7109375" customWidth="1"/>
    <col min="14850" max="14850" width="2" customWidth="1"/>
    <col min="14851" max="14851" width="18.28515625" customWidth="1"/>
    <col min="14852" max="14852" width="2.140625" customWidth="1"/>
    <col min="14853" max="14853" width="18" customWidth="1"/>
    <col min="14854" max="14854" width="1.7109375" customWidth="1"/>
    <col min="14855" max="14855" width="16.42578125" customWidth="1"/>
    <col min="14856" max="14856" width="1.5703125" customWidth="1"/>
    <col min="14857" max="14857" width="16.7109375" customWidth="1"/>
    <col min="14858" max="14858" width="1.5703125" customWidth="1"/>
    <col min="14859" max="14859" width="19.42578125" bestFit="1" customWidth="1"/>
    <col min="15096" max="15096" width="2.7109375" customWidth="1"/>
    <col min="15097" max="15097" width="5.7109375" customWidth="1"/>
    <col min="15098" max="15098" width="44.5703125" customWidth="1"/>
    <col min="15099" max="15099" width="17.7109375" customWidth="1"/>
    <col min="15100" max="15100" width="31.42578125" customWidth="1"/>
    <col min="15101" max="15101" width="20" customWidth="1"/>
    <col min="15102" max="15102" width="1.85546875" customWidth="1"/>
    <col min="15103" max="15103" width="19.42578125" customWidth="1"/>
    <col min="15104" max="15104" width="1.7109375" customWidth="1"/>
    <col min="15105" max="15105" width="18.7109375" customWidth="1"/>
    <col min="15106" max="15106" width="2" customWidth="1"/>
    <col min="15107" max="15107" width="18.28515625" customWidth="1"/>
    <col min="15108" max="15108" width="2.140625" customWidth="1"/>
    <col min="15109" max="15109" width="18" customWidth="1"/>
    <col min="15110" max="15110" width="1.7109375" customWidth="1"/>
    <col min="15111" max="15111" width="16.42578125" customWidth="1"/>
    <col min="15112" max="15112" width="1.5703125" customWidth="1"/>
    <col min="15113" max="15113" width="16.7109375" customWidth="1"/>
    <col min="15114" max="15114" width="1.5703125" customWidth="1"/>
    <col min="15115" max="15115" width="19.42578125" bestFit="1" customWidth="1"/>
    <col min="15352" max="15352" width="2.7109375" customWidth="1"/>
    <col min="15353" max="15353" width="5.7109375" customWidth="1"/>
    <col min="15354" max="15354" width="44.5703125" customWidth="1"/>
    <col min="15355" max="15355" width="17.7109375" customWidth="1"/>
    <col min="15356" max="15356" width="31.42578125" customWidth="1"/>
    <col min="15357" max="15357" width="20" customWidth="1"/>
    <col min="15358" max="15358" width="1.85546875" customWidth="1"/>
    <col min="15359" max="15359" width="19.42578125" customWidth="1"/>
    <col min="15360" max="15360" width="1.7109375" customWidth="1"/>
    <col min="15361" max="15361" width="18.7109375" customWidth="1"/>
    <col min="15362" max="15362" width="2" customWidth="1"/>
    <col min="15363" max="15363" width="18.28515625" customWidth="1"/>
    <col min="15364" max="15364" width="2.140625" customWidth="1"/>
    <col min="15365" max="15365" width="18" customWidth="1"/>
    <col min="15366" max="15366" width="1.7109375" customWidth="1"/>
    <col min="15367" max="15367" width="16.42578125" customWidth="1"/>
    <col min="15368" max="15368" width="1.5703125" customWidth="1"/>
    <col min="15369" max="15369" width="16.7109375" customWidth="1"/>
    <col min="15370" max="15370" width="1.5703125" customWidth="1"/>
    <col min="15371" max="15371" width="19.42578125" bestFit="1" customWidth="1"/>
    <col min="15608" max="15608" width="2.7109375" customWidth="1"/>
    <col min="15609" max="15609" width="5.7109375" customWidth="1"/>
    <col min="15610" max="15610" width="44.5703125" customWidth="1"/>
    <col min="15611" max="15611" width="17.7109375" customWidth="1"/>
    <col min="15612" max="15612" width="31.42578125" customWidth="1"/>
    <col min="15613" max="15613" width="20" customWidth="1"/>
    <col min="15614" max="15614" width="1.85546875" customWidth="1"/>
    <col min="15615" max="15615" width="19.42578125" customWidth="1"/>
    <col min="15616" max="15616" width="1.7109375" customWidth="1"/>
    <col min="15617" max="15617" width="18.7109375" customWidth="1"/>
    <col min="15618" max="15618" width="2" customWidth="1"/>
    <col min="15619" max="15619" width="18.28515625" customWidth="1"/>
    <col min="15620" max="15620" width="2.140625" customWidth="1"/>
    <col min="15621" max="15621" width="18" customWidth="1"/>
    <col min="15622" max="15622" width="1.7109375" customWidth="1"/>
    <col min="15623" max="15623" width="16.42578125" customWidth="1"/>
    <col min="15624" max="15624" width="1.5703125" customWidth="1"/>
    <col min="15625" max="15625" width="16.7109375" customWidth="1"/>
    <col min="15626" max="15626" width="1.5703125" customWidth="1"/>
    <col min="15627" max="15627" width="19.42578125" bestFit="1" customWidth="1"/>
    <col min="15864" max="15864" width="2.7109375" customWidth="1"/>
    <col min="15865" max="15865" width="5.7109375" customWidth="1"/>
    <col min="15866" max="15866" width="44.5703125" customWidth="1"/>
    <col min="15867" max="15867" width="17.7109375" customWidth="1"/>
    <col min="15868" max="15868" width="31.42578125" customWidth="1"/>
    <col min="15869" max="15869" width="20" customWidth="1"/>
    <col min="15870" max="15870" width="1.85546875" customWidth="1"/>
    <col min="15871" max="15871" width="19.42578125" customWidth="1"/>
    <col min="15872" max="15872" width="1.7109375" customWidth="1"/>
    <col min="15873" max="15873" width="18.7109375" customWidth="1"/>
    <col min="15874" max="15874" width="2" customWidth="1"/>
    <col min="15875" max="15875" width="18.28515625" customWidth="1"/>
    <col min="15876" max="15876" width="2.140625" customWidth="1"/>
    <col min="15877" max="15877" width="18" customWidth="1"/>
    <col min="15878" max="15878" width="1.7109375" customWidth="1"/>
    <col min="15879" max="15879" width="16.42578125" customWidth="1"/>
    <col min="15880" max="15880" width="1.5703125" customWidth="1"/>
    <col min="15881" max="15881" width="16.7109375" customWidth="1"/>
    <col min="15882" max="15882" width="1.5703125" customWidth="1"/>
    <col min="15883" max="15883" width="19.42578125" bestFit="1" customWidth="1"/>
    <col min="16120" max="16120" width="2.7109375" customWidth="1"/>
    <col min="16121" max="16121" width="5.7109375" customWidth="1"/>
    <col min="16122" max="16122" width="44.5703125" customWidth="1"/>
    <col min="16123" max="16123" width="17.7109375" customWidth="1"/>
    <col min="16124" max="16124" width="31.42578125" customWidth="1"/>
    <col min="16125" max="16125" width="20" customWidth="1"/>
    <col min="16126" max="16126" width="1.85546875" customWidth="1"/>
    <col min="16127" max="16127" width="19.42578125" customWidth="1"/>
    <col min="16128" max="16128" width="1.7109375" customWidth="1"/>
    <col min="16129" max="16129" width="18.7109375" customWidth="1"/>
    <col min="16130" max="16130" width="2" customWidth="1"/>
    <col min="16131" max="16131" width="18.28515625" customWidth="1"/>
    <col min="16132" max="16132" width="2.140625" customWidth="1"/>
    <col min="16133" max="16133" width="18" customWidth="1"/>
    <col min="16134" max="16134" width="1.7109375" customWidth="1"/>
    <col min="16135" max="16135" width="16.42578125" customWidth="1"/>
    <col min="16136" max="16136" width="1.5703125" customWidth="1"/>
    <col min="16137" max="16137" width="16.7109375" customWidth="1"/>
    <col min="16138" max="16138" width="1.5703125" customWidth="1"/>
    <col min="16139" max="16139" width="19.42578125" bestFit="1" customWidth="1"/>
  </cols>
  <sheetData>
    <row r="1" spans="1:12" ht="12" customHeight="1" thickBot="1" x14ac:dyDescent="0.35">
      <c r="A1" s="94"/>
      <c r="B1" s="23"/>
      <c r="C1" s="80"/>
      <c r="D1" s="129"/>
      <c r="E1" s="129"/>
      <c r="F1" s="135"/>
      <c r="G1" s="135"/>
      <c r="H1" s="129"/>
      <c r="I1" s="129"/>
      <c r="J1" s="27"/>
    </row>
    <row r="2" spans="1:12" ht="13.5" customHeight="1" x14ac:dyDescent="0.3">
      <c r="A2" s="94"/>
      <c r="B2" s="136"/>
      <c r="C2" s="133"/>
      <c r="D2" s="138"/>
      <c r="E2" s="138"/>
      <c r="F2" s="137"/>
      <c r="G2" s="137"/>
      <c r="H2" s="138"/>
      <c r="I2" s="166"/>
      <c r="J2" s="130"/>
    </row>
    <row r="3" spans="1:12" ht="40.15" customHeight="1" x14ac:dyDescent="0.2">
      <c r="A3" s="94"/>
      <c r="B3" s="276" t="s">
        <v>73</v>
      </c>
      <c r="C3" s="277"/>
      <c r="D3" s="277"/>
      <c r="E3" s="277"/>
      <c r="F3" s="277"/>
      <c r="G3" s="277"/>
      <c r="H3" s="277"/>
      <c r="I3" s="278"/>
      <c r="J3" s="130"/>
    </row>
    <row r="4" spans="1:12" ht="21.75" customHeight="1" x14ac:dyDescent="0.25">
      <c r="A4" s="94"/>
      <c r="B4" s="281"/>
      <c r="C4" s="282"/>
      <c r="D4" s="282"/>
      <c r="E4" s="282"/>
      <c r="F4" s="282"/>
      <c r="G4" s="282"/>
      <c r="H4" s="282"/>
      <c r="I4" s="283"/>
      <c r="J4" s="130"/>
    </row>
    <row r="5" spans="1:12" ht="21.75" customHeight="1" x14ac:dyDescent="0.25">
      <c r="A5" s="94"/>
      <c r="B5" s="281" t="s">
        <v>120</v>
      </c>
      <c r="C5" s="282"/>
      <c r="D5" s="282"/>
      <c r="E5" s="282"/>
      <c r="F5" s="282"/>
      <c r="G5" s="282"/>
      <c r="H5" s="282"/>
      <c r="I5" s="283"/>
      <c r="J5" s="130"/>
    </row>
    <row r="6" spans="1:12" ht="17.25" customHeight="1" thickBot="1" x14ac:dyDescent="0.3">
      <c r="A6" s="94"/>
      <c r="B6" s="139"/>
      <c r="C6" s="140"/>
      <c r="D6" s="140"/>
      <c r="E6" s="140"/>
      <c r="F6" s="140"/>
      <c r="G6" s="140"/>
      <c r="H6" s="279" t="s">
        <v>106</v>
      </c>
      <c r="I6" s="280"/>
      <c r="J6" s="130"/>
    </row>
    <row r="7" spans="1:12" ht="32.25" customHeight="1" x14ac:dyDescent="0.25">
      <c r="A7" s="94"/>
      <c r="B7" s="141"/>
      <c r="C7" s="142"/>
      <c r="D7" s="142"/>
      <c r="E7" s="142"/>
      <c r="F7" s="143"/>
      <c r="G7" s="176" t="s">
        <v>119</v>
      </c>
      <c r="H7" s="175"/>
      <c r="I7" s="177" t="s">
        <v>119</v>
      </c>
      <c r="J7" s="130"/>
    </row>
    <row r="8" spans="1:12" ht="19.5" customHeight="1" x14ac:dyDescent="0.25">
      <c r="A8" s="94"/>
      <c r="B8" s="144"/>
      <c r="C8" s="145"/>
      <c r="D8" s="145"/>
      <c r="E8" s="145"/>
      <c r="F8" s="146"/>
      <c r="G8" s="147">
        <v>2013</v>
      </c>
      <c r="H8" s="131"/>
      <c r="I8" s="148">
        <v>2012</v>
      </c>
      <c r="J8" s="130"/>
    </row>
    <row r="9" spans="1:12" ht="20.25" customHeight="1" x14ac:dyDescent="0.3">
      <c r="A9" s="94"/>
      <c r="B9" s="93"/>
      <c r="C9" s="23"/>
      <c r="D9" s="150"/>
      <c r="E9" s="150"/>
      <c r="F9" s="149"/>
      <c r="G9" s="151"/>
      <c r="H9" s="150"/>
      <c r="I9" s="152"/>
      <c r="J9" s="130"/>
    </row>
    <row r="10" spans="1:12" ht="20.25" customHeight="1" x14ac:dyDescent="0.3">
      <c r="A10" s="94"/>
      <c r="B10" s="153" t="s">
        <v>75</v>
      </c>
      <c r="C10" s="23"/>
      <c r="D10" s="150"/>
      <c r="E10" s="150"/>
      <c r="F10" s="149"/>
      <c r="G10" s="151"/>
      <c r="H10" s="150"/>
      <c r="I10" s="152"/>
      <c r="J10" s="130"/>
    </row>
    <row r="11" spans="1:12" ht="20.25" customHeight="1" x14ac:dyDescent="0.3">
      <c r="A11" s="94"/>
      <c r="B11" s="153" t="s">
        <v>76</v>
      </c>
      <c r="C11" s="27"/>
      <c r="D11" s="150"/>
      <c r="E11" s="150"/>
      <c r="F11" s="149"/>
      <c r="G11" s="151"/>
      <c r="H11" s="150"/>
      <c r="I11" s="152"/>
      <c r="J11" s="130"/>
    </row>
    <row r="12" spans="1:12" ht="20.25" customHeight="1" x14ac:dyDescent="0.3">
      <c r="A12" s="94"/>
      <c r="B12" s="130" t="s">
        <v>24</v>
      </c>
      <c r="C12" s="27" t="s">
        <v>77</v>
      </c>
      <c r="D12" s="150"/>
      <c r="E12" s="150"/>
      <c r="F12" s="149"/>
      <c r="G12" s="151">
        <v>295.16000000000003</v>
      </c>
      <c r="H12" s="150"/>
      <c r="I12" s="152">
        <v>294.52</v>
      </c>
      <c r="J12" s="130"/>
      <c r="L12" s="182"/>
    </row>
    <row r="13" spans="1:12" ht="20.25" customHeight="1" x14ac:dyDescent="0.3">
      <c r="A13" s="94"/>
      <c r="B13" s="130" t="s">
        <v>25</v>
      </c>
      <c r="C13" s="27" t="s">
        <v>78</v>
      </c>
      <c r="D13" s="150"/>
      <c r="E13" s="150"/>
      <c r="F13" s="149"/>
      <c r="G13" s="179"/>
      <c r="H13" s="150"/>
      <c r="I13" s="156" t="s">
        <v>74</v>
      </c>
      <c r="J13" s="130"/>
      <c r="L13" s="182"/>
    </row>
    <row r="14" spans="1:12" ht="20.25" customHeight="1" x14ac:dyDescent="0.3">
      <c r="A14" s="94"/>
      <c r="B14" s="130" t="s">
        <v>79</v>
      </c>
      <c r="C14" s="27" t="s">
        <v>80</v>
      </c>
      <c r="D14" s="150"/>
      <c r="E14" s="150"/>
      <c r="F14" s="149"/>
      <c r="G14" s="151">
        <v>14760.13</v>
      </c>
      <c r="H14" s="150"/>
      <c r="I14" s="152">
        <f>11991.34-53.82-12.58</f>
        <v>11924.94</v>
      </c>
      <c r="J14" s="130"/>
      <c r="L14" s="182"/>
    </row>
    <row r="15" spans="1:12" ht="20.25" customHeight="1" x14ac:dyDescent="0.3">
      <c r="A15" s="94"/>
      <c r="B15" s="130"/>
      <c r="C15" s="173" t="s">
        <v>110</v>
      </c>
      <c r="D15" s="150"/>
      <c r="E15" s="150"/>
      <c r="F15" s="149"/>
      <c r="G15" s="167">
        <f>SUM(G12:G14)</f>
        <v>15055.289999999999</v>
      </c>
      <c r="H15" s="150"/>
      <c r="I15" s="170">
        <f>SUM(I12:I14)</f>
        <v>12219.460000000001</v>
      </c>
      <c r="J15" s="130"/>
      <c r="L15" s="182"/>
    </row>
    <row r="16" spans="1:12" ht="20.25" customHeight="1" x14ac:dyDescent="0.3">
      <c r="A16" s="94"/>
      <c r="B16" s="130"/>
      <c r="C16" s="154" t="s">
        <v>81</v>
      </c>
      <c r="D16" s="150"/>
      <c r="E16" s="150"/>
      <c r="F16" s="149"/>
      <c r="G16" s="151"/>
      <c r="H16" s="150"/>
      <c r="I16" s="152"/>
      <c r="J16" s="130"/>
      <c r="L16" s="182"/>
    </row>
    <row r="17" spans="1:17" ht="9.75" customHeight="1" x14ac:dyDescent="0.3">
      <c r="A17" s="94"/>
      <c r="B17" s="130"/>
      <c r="C17" s="27"/>
      <c r="D17" s="150"/>
      <c r="E17" s="150"/>
      <c r="F17" s="149"/>
      <c r="G17" s="134"/>
      <c r="H17" s="150"/>
      <c r="I17" s="152"/>
      <c r="J17" s="130"/>
      <c r="L17" s="182"/>
    </row>
    <row r="18" spans="1:17" ht="20.25" hidden="1" customHeight="1" x14ac:dyDescent="0.3">
      <c r="A18" s="94"/>
      <c r="B18" s="153" t="s">
        <v>82</v>
      </c>
      <c r="C18" s="27"/>
      <c r="D18" s="150"/>
      <c r="E18" s="150"/>
      <c r="F18" s="149"/>
      <c r="G18" s="155"/>
      <c r="H18" s="150"/>
      <c r="I18" s="152"/>
      <c r="J18" s="130"/>
      <c r="L18" s="182"/>
    </row>
    <row r="19" spans="1:17" ht="12" hidden="1" customHeight="1" x14ac:dyDescent="0.3">
      <c r="A19" s="94"/>
      <c r="B19" s="153"/>
      <c r="C19" s="27"/>
      <c r="D19" s="150"/>
      <c r="E19" s="150"/>
      <c r="F19" s="149"/>
      <c r="G19" s="155"/>
      <c r="H19" s="150"/>
      <c r="I19" s="152"/>
      <c r="J19" s="130"/>
      <c r="L19" s="182"/>
    </row>
    <row r="20" spans="1:17" ht="20.25" customHeight="1" x14ac:dyDescent="0.3">
      <c r="A20" s="94"/>
      <c r="B20" s="153" t="s">
        <v>83</v>
      </c>
      <c r="C20" s="27"/>
      <c r="D20" s="150"/>
      <c r="E20" s="150"/>
      <c r="F20" s="149"/>
      <c r="G20" s="151"/>
      <c r="H20" s="150"/>
      <c r="I20" s="152"/>
      <c r="J20" s="130"/>
      <c r="L20" s="182"/>
    </row>
    <row r="21" spans="1:17" ht="20.25" customHeight="1" x14ac:dyDescent="0.3">
      <c r="A21" s="94"/>
      <c r="B21" s="130" t="s">
        <v>24</v>
      </c>
      <c r="C21" s="157" t="s">
        <v>84</v>
      </c>
      <c r="D21" s="150"/>
      <c r="E21" s="150"/>
      <c r="F21" s="149"/>
      <c r="G21" s="151">
        <v>4031.25</v>
      </c>
      <c r="H21" s="150"/>
      <c r="I21" s="152">
        <v>4083.27</v>
      </c>
      <c r="J21" s="130"/>
      <c r="L21" s="182"/>
    </row>
    <row r="22" spans="1:17" ht="20.25" customHeight="1" x14ac:dyDescent="0.3">
      <c r="A22" s="94"/>
      <c r="B22" s="130" t="s">
        <v>25</v>
      </c>
      <c r="C22" s="157" t="s">
        <v>85</v>
      </c>
      <c r="D22" s="150"/>
      <c r="E22" s="150"/>
      <c r="F22" s="149"/>
      <c r="G22" s="151">
        <v>755.69</v>
      </c>
      <c r="H22" s="150"/>
      <c r="I22" s="152">
        <v>588.96</v>
      </c>
      <c r="J22" s="130"/>
      <c r="L22" s="182"/>
    </row>
    <row r="23" spans="1:17" ht="20.25" customHeight="1" x14ac:dyDescent="0.3">
      <c r="A23" s="94"/>
      <c r="B23" s="130" t="s">
        <v>79</v>
      </c>
      <c r="C23" s="157" t="s">
        <v>86</v>
      </c>
      <c r="D23" s="150"/>
      <c r="E23" s="150"/>
      <c r="F23" s="149"/>
      <c r="G23" s="151">
        <v>424.25</v>
      </c>
      <c r="H23" s="150"/>
      <c r="I23" s="152">
        <f>197.1+77.67+6.69</f>
        <v>281.45999999999998</v>
      </c>
      <c r="J23" s="130"/>
      <c r="L23" s="182"/>
    </row>
    <row r="24" spans="1:17" ht="20.25" customHeight="1" x14ac:dyDescent="0.3">
      <c r="A24" s="94"/>
      <c r="B24" s="130" t="s">
        <v>87</v>
      </c>
      <c r="C24" s="157" t="s">
        <v>88</v>
      </c>
      <c r="D24" s="150"/>
      <c r="E24" s="150"/>
      <c r="F24" s="149"/>
      <c r="G24" s="151">
        <v>469.27</v>
      </c>
      <c r="H24" s="150"/>
      <c r="I24" s="152">
        <f>495.55-103.38-15.79-6.69</f>
        <v>369.69</v>
      </c>
      <c r="J24" s="130"/>
      <c r="L24" s="182"/>
    </row>
    <row r="25" spans="1:17" ht="20.25" customHeight="1" x14ac:dyDescent="0.3">
      <c r="A25" s="94"/>
      <c r="B25" s="130"/>
      <c r="C25" s="174" t="s">
        <v>144</v>
      </c>
      <c r="D25" s="150"/>
      <c r="E25" s="150"/>
      <c r="F25" s="149"/>
      <c r="G25" s="167">
        <f>SUM(G21:G24)</f>
        <v>5680.4600000000009</v>
      </c>
      <c r="H25" s="150"/>
      <c r="I25" s="170">
        <f>SUM(I21:I24)</f>
        <v>5323.3799999999992</v>
      </c>
      <c r="J25" s="130"/>
      <c r="L25" s="182"/>
    </row>
    <row r="26" spans="1:17" ht="11.25" customHeight="1" x14ac:dyDescent="0.3">
      <c r="A26" s="94"/>
      <c r="B26" s="130"/>
      <c r="C26" s="27"/>
      <c r="D26" s="150"/>
      <c r="E26" s="150"/>
      <c r="F26" s="149"/>
      <c r="G26" s="134"/>
      <c r="H26" s="150"/>
      <c r="I26" s="152"/>
      <c r="J26" s="130"/>
      <c r="L26" s="182"/>
    </row>
    <row r="27" spans="1:17" ht="20.25" customHeight="1" x14ac:dyDescent="0.3">
      <c r="A27" s="94"/>
      <c r="B27" s="153" t="s">
        <v>89</v>
      </c>
      <c r="C27" s="27"/>
      <c r="D27" s="150"/>
      <c r="E27" s="150"/>
      <c r="F27" s="149"/>
      <c r="G27" s="134"/>
      <c r="H27" s="150"/>
      <c r="I27" s="152"/>
      <c r="J27" s="130"/>
      <c r="L27" s="182"/>
    </row>
    <row r="28" spans="1:17" ht="20.25" customHeight="1" x14ac:dyDescent="0.3">
      <c r="A28" s="94"/>
      <c r="B28" s="130" t="s">
        <v>24</v>
      </c>
      <c r="C28" s="157" t="s">
        <v>90</v>
      </c>
      <c r="D28" s="150"/>
      <c r="E28" s="150"/>
      <c r="F28" s="149"/>
      <c r="G28" s="151">
        <v>121.01</v>
      </c>
      <c r="H28" s="150"/>
      <c r="I28" s="152">
        <v>2.0699999999999998</v>
      </c>
      <c r="J28" s="130"/>
      <c r="L28" s="182"/>
    </row>
    <row r="29" spans="1:17" ht="20.25" customHeight="1" x14ac:dyDescent="0.3">
      <c r="A29" s="94"/>
      <c r="B29" s="130" t="s">
        <v>25</v>
      </c>
      <c r="C29" s="157" t="s">
        <v>91</v>
      </c>
      <c r="D29" s="150"/>
      <c r="E29" s="150"/>
      <c r="F29" s="149"/>
      <c r="G29" s="151">
        <v>6207.8</v>
      </c>
      <c r="H29" s="150"/>
      <c r="I29" s="152">
        <v>5475.71</v>
      </c>
      <c r="J29" s="130"/>
      <c r="K29" s="181"/>
      <c r="L29" s="182"/>
    </row>
    <row r="30" spans="1:17" ht="20.25" customHeight="1" x14ac:dyDescent="0.3">
      <c r="A30" s="94"/>
      <c r="B30" s="130" t="s">
        <v>79</v>
      </c>
      <c r="C30" s="157" t="s">
        <v>92</v>
      </c>
      <c r="D30" s="150"/>
      <c r="E30" s="150"/>
      <c r="F30" s="149"/>
      <c r="G30" s="151">
        <v>1205.24</v>
      </c>
      <c r="H30" s="150"/>
      <c r="I30" s="152">
        <v>1411.83</v>
      </c>
      <c r="J30" s="130"/>
      <c r="L30" s="182"/>
      <c r="O30" s="182"/>
      <c r="P30" s="182"/>
    </row>
    <row r="31" spans="1:17" ht="20.25" customHeight="1" x14ac:dyDescent="0.3">
      <c r="A31" s="94"/>
      <c r="B31" s="130" t="s">
        <v>87</v>
      </c>
      <c r="C31" s="157" t="s">
        <v>93</v>
      </c>
      <c r="D31" s="150"/>
      <c r="E31" s="150"/>
      <c r="F31" s="149"/>
      <c r="G31" s="151">
        <v>1464.61</v>
      </c>
      <c r="H31" s="150"/>
      <c r="I31" s="152">
        <f>1363.75-0.54</f>
        <v>1363.21</v>
      </c>
      <c r="J31" s="130"/>
      <c r="L31" s="182"/>
    </row>
    <row r="32" spans="1:17" ht="20.25" customHeight="1" x14ac:dyDescent="0.3">
      <c r="A32" s="94"/>
      <c r="B32" s="153"/>
      <c r="C32" s="173" t="s">
        <v>111</v>
      </c>
      <c r="D32" s="150"/>
      <c r="E32" s="150"/>
      <c r="F32" s="149"/>
      <c r="G32" s="167">
        <f>SUM(G28:G31)</f>
        <v>8998.66</v>
      </c>
      <c r="H32" s="150"/>
      <c r="I32" s="170">
        <f>SUM(I28:I31)</f>
        <v>8252.82</v>
      </c>
      <c r="J32" s="130"/>
      <c r="L32" s="182"/>
      <c r="O32" s="182"/>
      <c r="P32" s="182"/>
      <c r="Q32" s="182"/>
    </row>
    <row r="33" spans="1:14" ht="12" customHeight="1" x14ac:dyDescent="0.3">
      <c r="A33" s="94"/>
      <c r="B33" s="153"/>
      <c r="C33" s="27"/>
      <c r="D33" s="150"/>
      <c r="E33" s="150"/>
      <c r="F33" s="149"/>
      <c r="G33" s="151"/>
      <c r="H33" s="150"/>
      <c r="I33" s="152"/>
      <c r="J33" s="130"/>
      <c r="L33" s="182"/>
    </row>
    <row r="34" spans="1:14" ht="14.25" customHeight="1" thickBot="1" x14ac:dyDescent="0.35">
      <c r="A34" s="94"/>
      <c r="B34" s="130"/>
      <c r="C34" s="27"/>
      <c r="D34" s="150"/>
      <c r="E34" s="150"/>
      <c r="F34" s="149"/>
      <c r="G34" s="151"/>
      <c r="H34" s="150"/>
      <c r="I34" s="152"/>
      <c r="J34" s="130"/>
      <c r="L34" s="182"/>
    </row>
    <row r="35" spans="1:14" ht="20.25" customHeight="1" thickBot="1" x14ac:dyDescent="0.35">
      <c r="A35" s="94"/>
      <c r="B35" s="153" t="s">
        <v>141</v>
      </c>
      <c r="C35" s="27"/>
      <c r="D35" s="150"/>
      <c r="E35" s="150"/>
      <c r="F35" s="149"/>
      <c r="G35" s="168">
        <f>G15+G25+G32</f>
        <v>29734.41</v>
      </c>
      <c r="H35" s="150"/>
      <c r="I35" s="171">
        <f>I15+I25+I32+I18</f>
        <v>25795.66</v>
      </c>
      <c r="J35" s="130"/>
      <c r="L35" s="182"/>
    </row>
    <row r="36" spans="1:14" ht="20.25" customHeight="1" x14ac:dyDescent="0.3">
      <c r="A36" s="94"/>
      <c r="B36" s="93"/>
      <c r="C36" s="23"/>
      <c r="D36" s="150"/>
      <c r="E36" s="150"/>
      <c r="F36" s="149"/>
      <c r="G36" s="134"/>
      <c r="H36" s="150"/>
      <c r="I36" s="152"/>
      <c r="J36" s="130"/>
      <c r="L36" s="182"/>
    </row>
    <row r="37" spans="1:14" ht="20.25" customHeight="1" x14ac:dyDescent="0.3">
      <c r="A37" s="94"/>
      <c r="B37" s="153" t="s">
        <v>94</v>
      </c>
      <c r="C37" s="23"/>
      <c r="D37" s="150"/>
      <c r="E37" s="150"/>
      <c r="F37" s="149"/>
      <c r="G37" s="134"/>
      <c r="H37" s="150"/>
      <c r="I37" s="152"/>
      <c r="J37" s="130"/>
      <c r="L37" s="182"/>
    </row>
    <row r="38" spans="1:14" ht="20.25" customHeight="1" x14ac:dyDescent="0.3">
      <c r="A38" s="94"/>
      <c r="B38" s="153" t="s">
        <v>95</v>
      </c>
      <c r="C38" s="23"/>
      <c r="D38" s="150"/>
      <c r="E38" s="150"/>
      <c r="F38" s="149"/>
      <c r="G38" s="134"/>
      <c r="H38" s="150"/>
      <c r="I38" s="152"/>
      <c r="J38" s="130"/>
      <c r="L38" s="182"/>
    </row>
    <row r="39" spans="1:14" ht="20.25" customHeight="1" x14ac:dyDescent="0.3">
      <c r="A39" s="94"/>
      <c r="B39" s="130" t="s">
        <v>24</v>
      </c>
      <c r="C39" s="27" t="s">
        <v>96</v>
      </c>
      <c r="D39" s="150"/>
      <c r="E39" s="150"/>
      <c r="F39" s="149"/>
      <c r="G39" s="151">
        <v>7746.76</v>
      </c>
      <c r="H39" s="150"/>
      <c r="I39" s="152">
        <f>6881.58-15.79+13.11+10.01</f>
        <v>6888.91</v>
      </c>
      <c r="J39" s="130"/>
      <c r="K39" s="182"/>
      <c r="L39" s="182"/>
    </row>
    <row r="40" spans="1:14" ht="20.25" customHeight="1" x14ac:dyDescent="0.3">
      <c r="A40" s="94"/>
      <c r="B40" s="130" t="s">
        <v>25</v>
      </c>
      <c r="C40" s="27" t="s">
        <v>97</v>
      </c>
      <c r="D40" s="150"/>
      <c r="E40" s="150"/>
      <c r="F40" s="149"/>
      <c r="G40" s="151">
        <v>9612.0499999999993</v>
      </c>
      <c r="H40" s="150"/>
      <c r="I40" s="152">
        <f>8314.11-13.11</f>
        <v>8301</v>
      </c>
      <c r="J40" s="130"/>
      <c r="K40" s="182"/>
      <c r="L40" s="182"/>
    </row>
    <row r="41" spans="1:14" ht="20.25" customHeight="1" x14ac:dyDescent="0.3">
      <c r="A41" s="94"/>
      <c r="B41" s="130" t="s">
        <v>79</v>
      </c>
      <c r="C41" s="27" t="s">
        <v>98</v>
      </c>
      <c r="D41" s="150"/>
      <c r="E41" s="150"/>
      <c r="F41" s="149"/>
      <c r="G41" s="151">
        <v>2561.73</v>
      </c>
      <c r="H41" s="150"/>
      <c r="I41" s="152">
        <v>1733.52</v>
      </c>
      <c r="J41" s="130"/>
      <c r="L41" s="182"/>
    </row>
    <row r="42" spans="1:14" ht="20.25" customHeight="1" x14ac:dyDescent="0.3">
      <c r="A42" s="94"/>
      <c r="B42" s="130" t="s">
        <v>87</v>
      </c>
      <c r="C42" s="157" t="s">
        <v>100</v>
      </c>
      <c r="D42" s="150"/>
      <c r="E42" s="150"/>
      <c r="F42" s="149"/>
      <c r="G42" s="151">
        <v>29.85</v>
      </c>
      <c r="H42" s="150"/>
      <c r="I42" s="152">
        <v>45.53</v>
      </c>
      <c r="J42" s="130"/>
      <c r="L42" s="182"/>
    </row>
    <row r="43" spans="1:14" ht="20.25" customHeight="1" x14ac:dyDescent="0.3">
      <c r="A43" s="94"/>
      <c r="B43" s="189" t="s">
        <v>99</v>
      </c>
      <c r="C43" s="190" t="s">
        <v>115</v>
      </c>
      <c r="D43" s="150"/>
      <c r="E43" s="150"/>
      <c r="F43" s="149"/>
      <c r="G43" s="151"/>
      <c r="H43" s="150"/>
      <c r="I43" s="156"/>
      <c r="J43" s="130"/>
      <c r="L43" s="182"/>
    </row>
    <row r="44" spans="1:14" ht="20.25" customHeight="1" x14ac:dyDescent="0.3">
      <c r="A44" s="94"/>
      <c r="B44" s="130"/>
      <c r="C44" s="174" t="s">
        <v>143</v>
      </c>
      <c r="D44" s="150"/>
      <c r="E44" s="150"/>
      <c r="F44" s="149"/>
      <c r="G44" s="167">
        <f>SUM(G39:G43)</f>
        <v>19950.389999999996</v>
      </c>
      <c r="H44" s="150"/>
      <c r="I44" s="170">
        <f>SUM(I39:I43)</f>
        <v>16968.96</v>
      </c>
      <c r="J44" s="130"/>
      <c r="L44" s="182"/>
    </row>
    <row r="45" spans="1:14" ht="13.5" customHeight="1" x14ac:dyDescent="0.3">
      <c r="A45" s="94"/>
      <c r="B45" s="158"/>
      <c r="C45" s="159"/>
      <c r="D45" s="150"/>
      <c r="E45" s="150"/>
      <c r="F45" s="149"/>
      <c r="G45" s="134"/>
      <c r="H45" s="150"/>
      <c r="I45" s="152"/>
      <c r="J45" s="130"/>
      <c r="L45" s="182"/>
    </row>
    <row r="46" spans="1:14" ht="20.25" customHeight="1" x14ac:dyDescent="0.3">
      <c r="A46" s="94"/>
      <c r="B46" s="153" t="s">
        <v>101</v>
      </c>
      <c r="C46" s="27"/>
      <c r="D46" s="150"/>
      <c r="E46" s="150"/>
      <c r="F46" s="149"/>
      <c r="G46" s="134"/>
      <c r="H46" s="150"/>
      <c r="I46" s="152"/>
      <c r="J46" s="130"/>
      <c r="L46" s="182"/>
    </row>
    <row r="47" spans="1:14" ht="20.25" customHeight="1" x14ac:dyDescent="0.3">
      <c r="A47" s="94"/>
      <c r="B47" s="130" t="s">
        <v>24</v>
      </c>
      <c r="C47" s="27" t="s">
        <v>116</v>
      </c>
      <c r="D47" s="150"/>
      <c r="E47" s="150"/>
      <c r="F47" s="149"/>
      <c r="G47" s="151">
        <v>1281.96</v>
      </c>
      <c r="H47" s="150"/>
      <c r="I47" s="152">
        <v>1173.04</v>
      </c>
      <c r="J47" s="130"/>
      <c r="L47" s="182"/>
    </row>
    <row r="48" spans="1:14" ht="20.25" customHeight="1" x14ac:dyDescent="0.3">
      <c r="A48" s="94"/>
      <c r="B48" s="130" t="s">
        <v>25</v>
      </c>
      <c r="C48" s="27" t="s">
        <v>102</v>
      </c>
      <c r="D48" s="150"/>
      <c r="E48" s="150"/>
      <c r="F48" s="149"/>
      <c r="G48" s="151">
        <v>3073.55</v>
      </c>
      <c r="H48" s="150"/>
      <c r="I48" s="152">
        <v>2915.03</v>
      </c>
      <c r="J48" s="130"/>
      <c r="K48" s="182"/>
      <c r="L48" s="182"/>
      <c r="N48" s="181"/>
    </row>
    <row r="49" spans="1:13" ht="20.25" customHeight="1" x14ac:dyDescent="0.3">
      <c r="A49" s="94"/>
      <c r="B49" s="130" t="s">
        <v>79</v>
      </c>
      <c r="C49" s="27" t="s">
        <v>117</v>
      </c>
      <c r="D49" s="150"/>
      <c r="E49" s="150"/>
      <c r="F49" s="149"/>
      <c r="G49" s="151">
        <v>2066.7600000000002</v>
      </c>
      <c r="H49" s="150"/>
      <c r="I49" s="152">
        <v>1797.79</v>
      </c>
      <c r="J49" s="130"/>
      <c r="K49" s="182"/>
      <c r="L49" s="182"/>
    </row>
    <row r="50" spans="1:13" ht="20.25" customHeight="1" x14ac:dyDescent="0.3">
      <c r="A50" s="94"/>
      <c r="B50" s="130" t="s">
        <v>87</v>
      </c>
      <c r="C50" s="27" t="s">
        <v>103</v>
      </c>
      <c r="D50" s="150"/>
      <c r="E50" s="150"/>
      <c r="F50" s="149"/>
      <c r="G50" s="151">
        <v>1822.74</v>
      </c>
      <c r="H50" s="150"/>
      <c r="I50" s="152">
        <v>1290.92</v>
      </c>
      <c r="J50" s="130"/>
      <c r="L50" s="182"/>
    </row>
    <row r="51" spans="1:13" ht="20.25" customHeight="1" x14ac:dyDescent="0.3">
      <c r="A51" s="94"/>
      <c r="B51" s="130" t="s">
        <v>99</v>
      </c>
      <c r="C51" s="27" t="s">
        <v>104</v>
      </c>
      <c r="D51" s="150"/>
      <c r="E51" s="150"/>
      <c r="F51" s="149"/>
      <c r="G51" s="151">
        <v>826.91</v>
      </c>
      <c r="H51" s="150"/>
      <c r="I51" s="152">
        <v>1030.1400000000001</v>
      </c>
      <c r="J51" s="130"/>
      <c r="L51" s="182"/>
    </row>
    <row r="52" spans="1:13" ht="20.25" customHeight="1" x14ac:dyDescent="0.3">
      <c r="A52" s="94"/>
      <c r="B52" s="130" t="s">
        <v>113</v>
      </c>
      <c r="C52" s="27" t="s">
        <v>105</v>
      </c>
      <c r="D52" s="150"/>
      <c r="E52" s="150"/>
      <c r="F52" s="149"/>
      <c r="G52" s="151">
        <v>712.1</v>
      </c>
      <c r="H52" s="150"/>
      <c r="I52" s="152">
        <v>619.78</v>
      </c>
      <c r="J52" s="130"/>
      <c r="L52" s="182"/>
    </row>
    <row r="53" spans="1:13" ht="20.25" customHeight="1" x14ac:dyDescent="0.3">
      <c r="A53" s="94"/>
      <c r="B53" s="189" t="s">
        <v>114</v>
      </c>
      <c r="C53" s="190" t="s">
        <v>118</v>
      </c>
      <c r="D53" s="150"/>
      <c r="E53" s="150"/>
      <c r="F53" s="149"/>
      <c r="G53" s="151"/>
      <c r="H53" s="150"/>
      <c r="I53" s="156"/>
      <c r="J53" s="130"/>
      <c r="L53" s="182"/>
    </row>
    <row r="54" spans="1:13" ht="20.25" customHeight="1" x14ac:dyDescent="0.3">
      <c r="A54" s="94"/>
      <c r="B54" s="130"/>
      <c r="C54" s="173" t="s">
        <v>112</v>
      </c>
      <c r="D54" s="150"/>
      <c r="E54" s="150"/>
      <c r="F54" s="149"/>
      <c r="G54" s="167">
        <f>SUM(G47:G53)</f>
        <v>9784.02</v>
      </c>
      <c r="H54" s="150"/>
      <c r="I54" s="170">
        <f>SUM(I47:I53)</f>
        <v>8826.7000000000007</v>
      </c>
      <c r="J54" s="130"/>
      <c r="L54" s="182"/>
    </row>
    <row r="55" spans="1:13" ht="20.25" customHeight="1" thickBot="1" x14ac:dyDescent="0.35">
      <c r="A55" s="94"/>
      <c r="B55" s="93"/>
      <c r="C55" s="23"/>
      <c r="D55" s="150"/>
      <c r="E55" s="150"/>
      <c r="F55" s="149"/>
      <c r="G55" s="151"/>
      <c r="H55" s="150"/>
      <c r="I55" s="152"/>
      <c r="J55" s="130"/>
      <c r="L55" s="182"/>
    </row>
    <row r="56" spans="1:13" ht="20.25" customHeight="1" thickBot="1" x14ac:dyDescent="0.35">
      <c r="A56" s="94"/>
      <c r="B56" s="153" t="s">
        <v>142</v>
      </c>
      <c r="C56" s="23"/>
      <c r="D56" s="150"/>
      <c r="E56" s="150"/>
      <c r="F56" s="149"/>
      <c r="G56" s="169">
        <f>G44+G54</f>
        <v>29734.409999999996</v>
      </c>
      <c r="H56" s="129"/>
      <c r="I56" s="199">
        <f>I44+I54</f>
        <v>25795.66</v>
      </c>
      <c r="J56" s="130"/>
      <c r="L56" s="182"/>
      <c r="M56" s="160"/>
    </row>
    <row r="57" spans="1:13" ht="14.25" customHeight="1" x14ac:dyDescent="0.3">
      <c r="A57" s="94"/>
      <c r="B57" s="93"/>
      <c r="C57" s="23"/>
      <c r="D57" s="150"/>
      <c r="E57" s="150"/>
      <c r="F57" s="149"/>
      <c r="G57" s="155"/>
      <c r="H57" s="129"/>
      <c r="I57" s="200"/>
      <c r="J57" s="130"/>
    </row>
    <row r="58" spans="1:13" ht="15.75" customHeight="1" thickBot="1" x14ac:dyDescent="0.35">
      <c r="A58" s="94"/>
      <c r="B58" s="161"/>
      <c r="C58" s="132"/>
      <c r="D58" s="163"/>
      <c r="E58" s="163"/>
      <c r="F58" s="162"/>
      <c r="G58" s="164"/>
      <c r="H58" s="163"/>
      <c r="I58" s="165"/>
      <c r="J58" s="130"/>
    </row>
    <row r="60" spans="1:13" x14ac:dyDescent="0.2">
      <c r="B60" t="s">
        <v>72</v>
      </c>
    </row>
    <row r="62" spans="1:13" ht="15" x14ac:dyDescent="0.2">
      <c r="B62" t="s">
        <v>71</v>
      </c>
      <c r="C62" s="52"/>
    </row>
    <row r="63" spans="1:13" ht="15" x14ac:dyDescent="0.2">
      <c r="B63" s="172" t="s">
        <v>107</v>
      </c>
      <c r="C63" s="52"/>
    </row>
  </sheetData>
  <mergeCells count="4">
    <mergeCell ref="B3:I3"/>
    <mergeCell ref="H6:I6"/>
    <mergeCell ref="B4:I4"/>
    <mergeCell ref="B5:I5"/>
  </mergeCells>
  <printOptions horizontalCentered="1"/>
  <pageMargins left="0.43307086614173229" right="0.23622047244094491" top="0.39370078740157483" bottom="0.23622047244094491" header="0.43307086614173229" footer="0.51181102362204722"/>
  <pageSetup paperSize="9" scale="7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Q-3 VS Q-2</vt:lpstr>
      <vt:lpstr>M&amp;M+MVML Page1</vt:lpstr>
      <vt:lpstr>M&amp;M+MVML Page2</vt:lpstr>
      <vt:lpstr>M&amp;M+MVML Page3</vt:lpstr>
      <vt:lpstr>'M&amp;M+MVML Page1'!Print_Area</vt:lpstr>
      <vt:lpstr>'M&amp;M+MVML Page2'!Print_Area</vt:lpstr>
      <vt:lpstr>'M&amp;M+MVML Page3'!Print_Area</vt:lpstr>
      <vt:lpstr>'Q-3 VS Q-2'!Print_Area</vt:lpstr>
      <vt:lpstr>'M&amp;M+MVML Page1'!Print_Titles</vt:lpstr>
      <vt:lpstr>'M&amp;M+MVML Page2'!Print_Titles</vt:lpstr>
      <vt:lpstr>'Q-3 VS Q-2'!Print_Titles</vt:lpstr>
    </vt:vector>
  </TitlesOfParts>
  <Company>M&amp;M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pillair-wl-corp</dc:creator>
  <cp:lastModifiedBy>Ashish</cp:lastModifiedBy>
  <cp:lastPrinted>2014-08-06T13:39:10Z</cp:lastPrinted>
  <dcterms:created xsi:type="dcterms:W3CDTF">2005-10-24T06:31:25Z</dcterms:created>
  <dcterms:modified xsi:type="dcterms:W3CDTF">2014-08-08T06:02:55Z</dcterms:modified>
</cp:coreProperties>
</file>